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share\Общая папка\ЖИЛОТДЕЛ\Штайнепрайс Л.С\2018 - НПА\Приказ П-3075\"/>
    </mc:Choice>
  </mc:AlternateContent>
  <bookViews>
    <workbookView xWindow="360" yWindow="270" windowWidth="14940" windowHeight="9150"/>
  </bookViews>
  <sheets>
    <sheet name="Лист 1" sheetId="1" r:id="rId1"/>
  </sheets>
  <definedNames>
    <definedName name="_xlnm._FilterDatabase" localSheetId="0" hidden="1">'Лист 1'!$A$14:$S$1226</definedName>
    <definedName name="Z_275F164A_8F9C_4796_9FFE_3382DE6D1077_.wvu.FilterData" localSheetId="0" hidden="1">'Лист 1'!$A$14:$S$1218</definedName>
    <definedName name="Z_275F164A_8F9C_4796_9FFE_3382DE6D1077_.wvu.PrintArea" localSheetId="0" hidden="1">'Лист 1'!$A$1:$Q$1227</definedName>
    <definedName name="Z_275F164A_8F9C_4796_9FFE_3382DE6D1077_.wvu.PrintTitles" localSheetId="0" hidden="1">'Лист 1'!$17:$17</definedName>
    <definedName name="Z_47C0DA5C_F378_47C0_B49B_43D4D02892C1_.wvu.FilterData" localSheetId="0" hidden="1">'Лист 1'!$A$14:$S$1218</definedName>
    <definedName name="Z_47C0DA5C_F378_47C0_B49B_43D4D02892C1_.wvu.PrintArea" localSheetId="0" hidden="1">'Лист 1'!$A$1:$R$1227</definedName>
    <definedName name="Z_47C0DA5C_F378_47C0_B49B_43D4D02892C1_.wvu.PrintTitles" localSheetId="0" hidden="1">'Лист 1'!$17:$17</definedName>
    <definedName name="Z_52C56C69_E76E_46A4_93DC_3FEF3C34E98B_.wvu.FilterData" localSheetId="0" hidden="1">'Лист 1'!$A$14:$S$1218</definedName>
    <definedName name="Z_52C56C69_E76E_46A4_93DC_3FEF3C34E98B_.wvu.PrintArea" localSheetId="0" hidden="1">'Лист 1'!$A$1:$Q$1227</definedName>
    <definedName name="Z_52C56C69_E76E_46A4_93DC_3FEF3C34E98B_.wvu.PrintTitles" localSheetId="0" hidden="1">'Лист 1'!$17:$17</definedName>
    <definedName name="Z_65206307_21C8_4115_99FA_EA1C2EDA3D18_.wvu.FilterData" localSheetId="0" hidden="1">'Лист 1'!$A$14:$S$1218</definedName>
    <definedName name="Z_65206307_21C8_4115_99FA_EA1C2EDA3D18_.wvu.PrintArea" localSheetId="0" hidden="1">'Лист 1'!$A$1:$Q$1227</definedName>
    <definedName name="Z_65206307_21C8_4115_99FA_EA1C2EDA3D18_.wvu.PrintTitles" localSheetId="0" hidden="1">'Лист 1'!$17:$17</definedName>
    <definedName name="Z_861EADB6_1F6C_4C33_81CA_F4E3522B3064_.wvu.FilterData" localSheetId="0" hidden="1">'Лист 1'!$A$14:$S$1218</definedName>
    <definedName name="Z_861EADB6_1F6C_4C33_81CA_F4E3522B3064_.wvu.PrintArea" localSheetId="0" hidden="1">'Лист 1'!$A$1:$R$1227</definedName>
    <definedName name="Z_861EADB6_1F6C_4C33_81CA_F4E3522B3064_.wvu.PrintTitles" localSheetId="0" hidden="1">'Лист 1'!$17:$17</definedName>
    <definedName name="_xlnm.Print_Titles" localSheetId="0">'Лист 1'!$17:$17</definedName>
    <definedName name="_xlnm.Print_Area" localSheetId="0">'Лист 1'!$A$1:$Q$1219</definedName>
  </definedNames>
  <calcPr calcId="152511"/>
  <customWorkbookViews>
    <customWorkbookView name="Анна Санарова - Личное представление" guid="{275F164A-8F9C-4796-9FFE-3382DE6D1077}" mergeInterval="0" personalView="1" maximized="1" windowWidth="1916" windowHeight="855" activeSheetId="1"/>
    <customWorkbookView name="Жилищный отдел - Личное представление" guid="{47C0DA5C-F378-47C0-B49B-43D4D02892C1}" mergeInterval="0" personalView="1" maximized="1" xWindow="1" yWindow="1" windowWidth="1280" windowHeight="794" activeSheetId="1"/>
    <customWorkbookView name="Людмила Семеновна - Личное представление" guid="{861EADB6-1F6C-4C33-81CA-F4E3522B3064}" mergeInterval="0" personalView="1" maximized="1" xWindow="1" yWindow="1" windowWidth="1276" windowHeight="803" activeSheetId="1"/>
    <customWorkbookView name="Юля - Личное представление" guid="{65206307-21C8-4115-99FA-EA1C2EDA3D18}" mergeInterval="0" personalView="1" maximized="1" xWindow="1" yWindow="1" windowWidth="1280" windowHeight="762" activeSheetId="1"/>
    <customWorkbookView name="Pinyaskin - Личное представление" guid="{52C56C69-E76E-46A4-93DC-3FEF3C34E98B}" mergeInterval="0" personalView="1" maximized="1" xWindow="1" yWindow="1" windowWidth="1920" windowHeight="859" activeSheetId="1"/>
  </customWorkbookViews>
</workbook>
</file>

<file path=xl/calcChain.xml><?xml version="1.0" encoding="utf-8"?>
<calcChain xmlns="http://schemas.openxmlformats.org/spreadsheetml/2006/main">
  <c r="D1031" i="1" l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D1057" i="1" l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C1059" i="1"/>
  <c r="C1039" i="1"/>
  <c r="C1038" i="1"/>
  <c r="C928" i="1"/>
  <c r="C927" i="1" s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399" i="1" l="1"/>
  <c r="C418" i="1"/>
  <c r="C376" i="1" l="1"/>
  <c r="C381" i="1"/>
  <c r="C292" i="1" l="1"/>
  <c r="C291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D803" i="1" l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D957" i="1" l="1"/>
  <c r="E957" i="1"/>
  <c r="F957" i="1"/>
  <c r="I957" i="1"/>
  <c r="J957" i="1"/>
  <c r="K957" i="1"/>
  <c r="L957" i="1"/>
  <c r="M957" i="1"/>
  <c r="N957" i="1"/>
  <c r="O957" i="1"/>
  <c r="P957" i="1"/>
  <c r="Q957" i="1"/>
  <c r="D942" i="1"/>
  <c r="E942" i="1"/>
  <c r="F942" i="1"/>
  <c r="G942" i="1"/>
  <c r="H942" i="1"/>
  <c r="I942" i="1"/>
  <c r="J942" i="1"/>
  <c r="K942" i="1"/>
  <c r="M942" i="1"/>
  <c r="N942" i="1"/>
  <c r="O942" i="1"/>
  <c r="P942" i="1"/>
  <c r="Q942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C440" i="1" l="1"/>
  <c r="D905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C638" i="1"/>
  <c r="C639" i="1"/>
  <c r="C640" i="1"/>
  <c r="C641" i="1"/>
  <c r="C642" i="1"/>
  <c r="C643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D973" i="1" l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1014" i="1" l="1"/>
  <c r="C1015" i="1"/>
  <c r="C1016" i="1"/>
  <c r="C1017" i="1"/>
  <c r="C1018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D1162" i="1" l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D1123" i="1" l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D1080" i="1" l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C1081" i="1" l="1"/>
  <c r="C1071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C958" i="1"/>
  <c r="C828" i="1"/>
  <c r="C829" i="1"/>
  <c r="C766" i="1" l="1"/>
  <c r="C756" i="1"/>
  <c r="C752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C539" i="1" l="1"/>
  <c r="C460" i="1" l="1"/>
  <c r="C360" i="1" l="1"/>
  <c r="C441" i="1" l="1"/>
  <c r="C438" i="1"/>
  <c r="C435" i="1"/>
  <c r="C429" i="1"/>
  <c r="C430" i="1"/>
  <c r="C338" i="1"/>
  <c r="C422" i="1"/>
  <c r="C416" i="1"/>
  <c r="C411" i="1"/>
  <c r="C406" i="1"/>
  <c r="C404" i="1"/>
  <c r="C401" i="1"/>
  <c r="C398" i="1"/>
  <c r="C395" i="1"/>
  <c r="C393" i="1"/>
  <c r="C392" i="1"/>
  <c r="C388" i="1"/>
  <c r="C387" i="1"/>
  <c r="C385" i="1"/>
  <c r="C375" i="1"/>
  <c r="C357" i="1"/>
  <c r="C198" i="1" l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C1194" i="1"/>
  <c r="C1193" i="1" s="1"/>
  <c r="D1190" i="1"/>
  <c r="D1189" i="1" s="1"/>
  <c r="E1190" i="1"/>
  <c r="E1189" i="1" s="1"/>
  <c r="F1190" i="1"/>
  <c r="F1189" i="1" s="1"/>
  <c r="G1190" i="1"/>
  <c r="G1189" i="1" s="1"/>
  <c r="H1190" i="1"/>
  <c r="H1189" i="1" s="1"/>
  <c r="I1190" i="1"/>
  <c r="I1189" i="1" s="1"/>
  <c r="J1190" i="1"/>
  <c r="J1189" i="1" s="1"/>
  <c r="K1190" i="1"/>
  <c r="K1189" i="1" s="1"/>
  <c r="L1190" i="1"/>
  <c r="L1189" i="1" s="1"/>
  <c r="M1190" i="1"/>
  <c r="M1189" i="1" s="1"/>
  <c r="N1190" i="1"/>
  <c r="N1189" i="1" s="1"/>
  <c r="O1190" i="1"/>
  <c r="O1189" i="1" s="1"/>
  <c r="P1190" i="1"/>
  <c r="P1189" i="1" s="1"/>
  <c r="Q1190" i="1"/>
  <c r="Q1189" i="1" s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D1117" i="1"/>
  <c r="D1116" i="1" s="1"/>
  <c r="E1117" i="1"/>
  <c r="E1116" i="1" s="1"/>
  <c r="F1117" i="1"/>
  <c r="F1116" i="1" s="1"/>
  <c r="G1117" i="1"/>
  <c r="G1116" i="1" s="1"/>
  <c r="H1117" i="1"/>
  <c r="H1116" i="1" s="1"/>
  <c r="I1117" i="1"/>
  <c r="I1116" i="1" s="1"/>
  <c r="J1117" i="1"/>
  <c r="J1116" i="1" s="1"/>
  <c r="K1117" i="1"/>
  <c r="K1116" i="1" s="1"/>
  <c r="L1117" i="1"/>
  <c r="L1116" i="1" s="1"/>
  <c r="M1117" i="1"/>
  <c r="M1116" i="1" s="1"/>
  <c r="N1117" i="1"/>
  <c r="N1116" i="1" s="1"/>
  <c r="O1117" i="1"/>
  <c r="O1116" i="1" s="1"/>
  <c r="P1117" i="1"/>
  <c r="P1116" i="1" s="1"/>
  <c r="Q1117" i="1"/>
  <c r="Q1116" i="1" s="1"/>
  <c r="C1122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C1098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C1086" i="1"/>
  <c r="C1085" i="1" s="1"/>
  <c r="C1067" i="1"/>
  <c r="C1066" i="1"/>
  <c r="C1065" i="1"/>
  <c r="C1062" i="1"/>
  <c r="C1058" i="1"/>
  <c r="C1057" i="1" s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C1035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C991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C964" i="1"/>
  <c r="C963" i="1" s="1"/>
  <c r="C944" i="1"/>
  <c r="C918" i="1"/>
  <c r="D901" i="1"/>
  <c r="D900" i="1" s="1"/>
  <c r="E901" i="1"/>
  <c r="E900" i="1" s="1"/>
  <c r="F901" i="1"/>
  <c r="F900" i="1" s="1"/>
  <c r="G901" i="1"/>
  <c r="G900" i="1" s="1"/>
  <c r="H901" i="1"/>
  <c r="H900" i="1" s="1"/>
  <c r="I901" i="1"/>
  <c r="I900" i="1" s="1"/>
  <c r="J901" i="1"/>
  <c r="J900" i="1" s="1"/>
  <c r="K901" i="1"/>
  <c r="K900" i="1" s="1"/>
  <c r="L901" i="1"/>
  <c r="L900" i="1" s="1"/>
  <c r="M901" i="1"/>
  <c r="M900" i="1" s="1"/>
  <c r="N901" i="1"/>
  <c r="N900" i="1" s="1"/>
  <c r="O901" i="1"/>
  <c r="O900" i="1" s="1"/>
  <c r="P901" i="1"/>
  <c r="P900" i="1" s="1"/>
  <c r="Q901" i="1"/>
  <c r="Q900" i="1" s="1"/>
  <c r="D880" i="1"/>
  <c r="D879" i="1" s="1"/>
  <c r="E880" i="1"/>
  <c r="E879" i="1" s="1"/>
  <c r="F880" i="1"/>
  <c r="F879" i="1" s="1"/>
  <c r="G880" i="1"/>
  <c r="G879" i="1" s="1"/>
  <c r="H880" i="1"/>
  <c r="H879" i="1" s="1"/>
  <c r="I880" i="1"/>
  <c r="I879" i="1" s="1"/>
  <c r="J880" i="1"/>
  <c r="J879" i="1" s="1"/>
  <c r="K880" i="1"/>
  <c r="K879" i="1" s="1"/>
  <c r="L880" i="1"/>
  <c r="L879" i="1" s="1"/>
  <c r="M880" i="1"/>
  <c r="M879" i="1" s="1"/>
  <c r="N880" i="1"/>
  <c r="N879" i="1" s="1"/>
  <c r="O880" i="1"/>
  <c r="O879" i="1" s="1"/>
  <c r="P880" i="1"/>
  <c r="P879" i="1" s="1"/>
  <c r="Q880" i="1"/>
  <c r="Q879" i="1" s="1"/>
  <c r="C632" i="1"/>
  <c r="C247" i="1"/>
  <c r="C350" i="1"/>
  <c r="C326" i="1"/>
  <c r="C332" i="1"/>
  <c r="C328" i="1"/>
  <c r="C320" i="1"/>
  <c r="C290" i="1"/>
  <c r="C283" i="1"/>
  <c r="C364" i="1"/>
  <c r="C197" i="1"/>
  <c r="C183" i="1"/>
  <c r="C1080" i="1" l="1"/>
  <c r="C1149" i="1"/>
  <c r="C1147" i="1"/>
  <c r="C1151" i="1"/>
  <c r="C611" i="1"/>
  <c r="C603" i="1"/>
  <c r="D1217" i="1" l="1"/>
  <c r="E1217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E1108" i="1"/>
  <c r="F1108" i="1"/>
  <c r="G1108" i="1"/>
  <c r="I1108" i="1"/>
  <c r="J1108" i="1"/>
  <c r="K1108" i="1"/>
  <c r="M1108" i="1"/>
  <c r="N1108" i="1"/>
  <c r="O1108" i="1"/>
  <c r="Q1108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Q965" i="1"/>
  <c r="D965" i="1"/>
  <c r="E965" i="1"/>
  <c r="F965" i="1"/>
  <c r="G965" i="1"/>
  <c r="H965" i="1"/>
  <c r="I965" i="1"/>
  <c r="J965" i="1"/>
  <c r="K965" i="1"/>
  <c r="M965" i="1"/>
  <c r="O965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D907" i="1"/>
  <c r="E907" i="1"/>
  <c r="F907" i="1"/>
  <c r="G907" i="1"/>
  <c r="H907" i="1"/>
  <c r="I907" i="1"/>
  <c r="J907" i="1"/>
  <c r="M907" i="1"/>
  <c r="N907" i="1"/>
  <c r="O907" i="1"/>
  <c r="P907" i="1"/>
  <c r="Q907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D1214" i="1"/>
  <c r="E1214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D1204" i="1"/>
  <c r="D1203" i="1" s="1"/>
  <c r="E1204" i="1"/>
  <c r="E1203" i="1" s="1"/>
  <c r="F1204" i="1"/>
  <c r="F1203" i="1" s="1"/>
  <c r="G1204" i="1"/>
  <c r="G1203" i="1" s="1"/>
  <c r="H1204" i="1"/>
  <c r="H1203" i="1" s="1"/>
  <c r="I1204" i="1"/>
  <c r="I1203" i="1" s="1"/>
  <c r="J1204" i="1"/>
  <c r="J1203" i="1" s="1"/>
  <c r="K1204" i="1"/>
  <c r="K1203" i="1" s="1"/>
  <c r="L1204" i="1"/>
  <c r="L1203" i="1" s="1"/>
  <c r="M1204" i="1"/>
  <c r="M1203" i="1" s="1"/>
  <c r="N1204" i="1"/>
  <c r="N1203" i="1" s="1"/>
  <c r="O1204" i="1"/>
  <c r="O1203" i="1" s="1"/>
  <c r="P1204" i="1"/>
  <c r="P1203" i="1" s="1"/>
  <c r="Q1204" i="1"/>
  <c r="Q1203" i="1" s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D979" i="1"/>
  <c r="D978" i="1" s="1"/>
  <c r="E979" i="1"/>
  <c r="E978" i="1" s="1"/>
  <c r="F979" i="1"/>
  <c r="F978" i="1" s="1"/>
  <c r="G979" i="1"/>
  <c r="G978" i="1" s="1"/>
  <c r="H979" i="1"/>
  <c r="H978" i="1" s="1"/>
  <c r="I979" i="1"/>
  <c r="I978" i="1" s="1"/>
  <c r="J979" i="1"/>
  <c r="J978" i="1" s="1"/>
  <c r="K979" i="1"/>
  <c r="K978" i="1" s="1"/>
  <c r="L979" i="1"/>
  <c r="L978" i="1" s="1"/>
  <c r="M979" i="1"/>
  <c r="M978" i="1" s="1"/>
  <c r="N979" i="1"/>
  <c r="N978" i="1" s="1"/>
  <c r="O979" i="1"/>
  <c r="O978" i="1" s="1"/>
  <c r="P979" i="1"/>
  <c r="P978" i="1" s="1"/>
  <c r="Q979" i="1"/>
  <c r="Q978" i="1" s="1"/>
  <c r="D976" i="1"/>
  <c r="D975" i="1" s="1"/>
  <c r="E976" i="1"/>
  <c r="E975" i="1" s="1"/>
  <c r="F976" i="1"/>
  <c r="F975" i="1" s="1"/>
  <c r="G976" i="1"/>
  <c r="G975" i="1" s="1"/>
  <c r="H976" i="1"/>
  <c r="H975" i="1" s="1"/>
  <c r="I976" i="1"/>
  <c r="I975" i="1" s="1"/>
  <c r="J976" i="1"/>
  <c r="J975" i="1" s="1"/>
  <c r="K976" i="1"/>
  <c r="K975" i="1" s="1"/>
  <c r="L976" i="1"/>
  <c r="L975" i="1" s="1"/>
  <c r="M976" i="1"/>
  <c r="M975" i="1" s="1"/>
  <c r="N976" i="1"/>
  <c r="N975" i="1" s="1"/>
  <c r="O976" i="1"/>
  <c r="O975" i="1" s="1"/>
  <c r="P976" i="1"/>
  <c r="P975" i="1" s="1"/>
  <c r="Q976" i="1"/>
  <c r="Q975" i="1" s="1"/>
  <c r="D968" i="1"/>
  <c r="D967" i="1" s="1"/>
  <c r="E968" i="1"/>
  <c r="E967" i="1" s="1"/>
  <c r="F968" i="1"/>
  <c r="F967" i="1" s="1"/>
  <c r="G968" i="1"/>
  <c r="G967" i="1" s="1"/>
  <c r="H968" i="1"/>
  <c r="H967" i="1" s="1"/>
  <c r="I968" i="1"/>
  <c r="I967" i="1" s="1"/>
  <c r="J968" i="1"/>
  <c r="J967" i="1" s="1"/>
  <c r="K968" i="1"/>
  <c r="K967" i="1" s="1"/>
  <c r="L968" i="1"/>
  <c r="L967" i="1" s="1"/>
  <c r="M968" i="1"/>
  <c r="M967" i="1" s="1"/>
  <c r="N968" i="1"/>
  <c r="N967" i="1" s="1"/>
  <c r="O968" i="1"/>
  <c r="O967" i="1" s="1"/>
  <c r="P968" i="1"/>
  <c r="P967" i="1" s="1"/>
  <c r="Q968" i="1"/>
  <c r="Q967" i="1" s="1"/>
  <c r="D963" i="1"/>
  <c r="Q963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D885" i="1"/>
  <c r="D882" i="1" s="1"/>
  <c r="E885" i="1"/>
  <c r="E882" i="1" s="1"/>
  <c r="F885" i="1"/>
  <c r="F882" i="1" s="1"/>
  <c r="G885" i="1"/>
  <c r="G882" i="1" s="1"/>
  <c r="H885" i="1"/>
  <c r="H882" i="1" s="1"/>
  <c r="I885" i="1"/>
  <c r="I882" i="1" s="1"/>
  <c r="J885" i="1"/>
  <c r="J882" i="1" s="1"/>
  <c r="K885" i="1"/>
  <c r="K882" i="1" s="1"/>
  <c r="L885" i="1"/>
  <c r="L882" i="1" s="1"/>
  <c r="M885" i="1"/>
  <c r="M882" i="1" s="1"/>
  <c r="N885" i="1"/>
  <c r="N882" i="1" s="1"/>
  <c r="O885" i="1"/>
  <c r="O882" i="1" s="1"/>
  <c r="P885" i="1"/>
  <c r="P882" i="1" s="1"/>
  <c r="Q885" i="1"/>
  <c r="Q882" i="1" s="1"/>
  <c r="D869" i="1"/>
  <c r="E869" i="1"/>
  <c r="E868" i="1" s="1"/>
  <c r="E867" i="1" s="1"/>
  <c r="E866" i="1" s="1"/>
  <c r="F869" i="1"/>
  <c r="G869" i="1"/>
  <c r="H869" i="1"/>
  <c r="I869" i="1"/>
  <c r="J869" i="1"/>
  <c r="K869" i="1"/>
  <c r="L869" i="1"/>
  <c r="M869" i="1"/>
  <c r="N869" i="1"/>
  <c r="O869" i="1"/>
  <c r="P869" i="1"/>
  <c r="Q869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D849" i="1"/>
  <c r="D848" i="1" s="1"/>
  <c r="E849" i="1"/>
  <c r="E848" i="1" s="1"/>
  <c r="F849" i="1"/>
  <c r="F848" i="1" s="1"/>
  <c r="G849" i="1"/>
  <c r="G848" i="1" s="1"/>
  <c r="H849" i="1"/>
  <c r="H848" i="1" s="1"/>
  <c r="I849" i="1"/>
  <c r="I848" i="1" s="1"/>
  <c r="J849" i="1"/>
  <c r="J848" i="1" s="1"/>
  <c r="K849" i="1"/>
  <c r="K848" i="1" s="1"/>
  <c r="L849" i="1"/>
  <c r="L848" i="1" s="1"/>
  <c r="M849" i="1"/>
  <c r="M848" i="1" s="1"/>
  <c r="N849" i="1"/>
  <c r="N848" i="1" s="1"/>
  <c r="O849" i="1"/>
  <c r="O848" i="1" s="1"/>
  <c r="P849" i="1"/>
  <c r="P848" i="1" s="1"/>
  <c r="Q849" i="1"/>
  <c r="Q848" i="1" s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C1096" i="1"/>
  <c r="C946" i="1"/>
  <c r="J21" i="1" l="1"/>
  <c r="F21" i="1"/>
  <c r="O21" i="1"/>
  <c r="Q21" i="1"/>
  <c r="M21" i="1"/>
  <c r="I21" i="1"/>
  <c r="E21" i="1"/>
  <c r="Q20" i="1"/>
  <c r="O20" i="1"/>
  <c r="M20" i="1"/>
  <c r="K20" i="1"/>
  <c r="I20" i="1"/>
  <c r="G20" i="1"/>
  <c r="E20" i="1"/>
  <c r="P20" i="1"/>
  <c r="N20" i="1"/>
  <c r="J20" i="1"/>
  <c r="H20" i="1"/>
  <c r="F20" i="1"/>
  <c r="D20" i="1"/>
  <c r="C1216" i="1"/>
  <c r="C1205" i="1"/>
  <c r="C1204" i="1" s="1"/>
  <c r="C1203" i="1" s="1"/>
  <c r="C1188" i="1"/>
  <c r="C1118" i="1"/>
  <c r="C1124" i="1"/>
  <c r="C1123" i="1" s="1"/>
  <c r="C1119" i="1"/>
  <c r="C1120" i="1"/>
  <c r="C1121" i="1"/>
  <c r="N1060" i="1"/>
  <c r="P1060" i="1"/>
  <c r="D1060" i="1"/>
  <c r="E1060" i="1"/>
  <c r="F1060" i="1"/>
  <c r="G1060" i="1"/>
  <c r="H1060" i="1"/>
  <c r="I1060" i="1"/>
  <c r="J1060" i="1"/>
  <c r="K1060" i="1"/>
  <c r="M1060" i="1"/>
  <c r="O1060" i="1"/>
  <c r="Q1060" i="1"/>
  <c r="C1069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C948" i="1"/>
  <c r="F904" i="1"/>
  <c r="H904" i="1"/>
  <c r="J904" i="1"/>
  <c r="N904" i="1"/>
  <c r="P904" i="1"/>
  <c r="E904" i="1"/>
  <c r="G904" i="1"/>
  <c r="I904" i="1"/>
  <c r="M904" i="1"/>
  <c r="O904" i="1"/>
  <c r="Q904" i="1"/>
  <c r="C903" i="1"/>
  <c r="C1117" i="1" l="1"/>
  <c r="C1116" i="1" s="1"/>
  <c r="L1060" i="1"/>
  <c r="P981" i="1"/>
  <c r="N981" i="1"/>
  <c r="L981" i="1"/>
  <c r="J981" i="1"/>
  <c r="H981" i="1"/>
  <c r="F981" i="1"/>
  <c r="Q981" i="1"/>
  <c r="O981" i="1"/>
  <c r="M981" i="1"/>
  <c r="K981" i="1"/>
  <c r="I981" i="1"/>
  <c r="G981" i="1"/>
  <c r="E981" i="1"/>
  <c r="D981" i="1"/>
  <c r="D904" i="1"/>
  <c r="D444" i="1" l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G841" i="1"/>
  <c r="I841" i="1"/>
  <c r="K841" i="1"/>
  <c r="M841" i="1"/>
  <c r="O841" i="1"/>
  <c r="Q841" i="1"/>
  <c r="D841" i="1"/>
  <c r="E841" i="1"/>
  <c r="H841" i="1"/>
  <c r="J841" i="1"/>
  <c r="L841" i="1"/>
  <c r="N841" i="1"/>
  <c r="P841" i="1"/>
  <c r="C845" i="1"/>
  <c r="C844" i="1"/>
  <c r="C802" i="1"/>
  <c r="C800" i="1"/>
  <c r="C799" i="1"/>
  <c r="C798" i="1"/>
  <c r="C797" i="1"/>
  <c r="C840" i="1"/>
  <c r="C769" i="1"/>
  <c r="C631" i="1"/>
  <c r="C524" i="1"/>
  <c r="C213" i="1"/>
  <c r="C348" i="1"/>
  <c r="C347" i="1"/>
  <c r="C342" i="1"/>
  <c r="C343" i="1"/>
  <c r="C341" i="1"/>
  <c r="C311" i="1"/>
  <c r="C297" i="1"/>
  <c r="C265" i="1"/>
  <c r="C255" i="1"/>
  <c r="C253" i="1"/>
  <c r="C250" i="1"/>
  <c r="C248" i="1"/>
  <c r="C238" i="1"/>
  <c r="C237" i="1"/>
  <c r="C235" i="1"/>
  <c r="C224" i="1"/>
  <c r="C223" i="1"/>
  <c r="C216" i="1"/>
  <c r="C207" i="1"/>
  <c r="C199" i="1"/>
  <c r="C346" i="1"/>
  <c r="C340" i="1"/>
  <c r="C335" i="1"/>
  <c r="C333" i="1"/>
  <c r="C324" i="1"/>
  <c r="C272" i="1"/>
  <c r="C273" i="1"/>
  <c r="C270" i="1"/>
  <c r="C266" i="1"/>
  <c r="C252" i="1"/>
  <c r="C256" i="1"/>
  <c r="C239" i="1"/>
  <c r="C231" i="1"/>
  <c r="C229" i="1"/>
  <c r="C222" i="1"/>
  <c r="C225" i="1"/>
  <c r="C219" i="1"/>
  <c r="C210" i="1"/>
  <c r="C206" i="1"/>
  <c r="F841" i="1" l="1"/>
  <c r="C30" i="1" l="1"/>
  <c r="C28" i="1"/>
  <c r="C1187" i="1"/>
  <c r="C1186" i="1" s="1"/>
  <c r="D1102" i="1" l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D936" i="1" l="1"/>
  <c r="E936" i="1"/>
  <c r="F936" i="1"/>
  <c r="H936" i="1"/>
  <c r="I936" i="1"/>
  <c r="J936" i="1"/>
  <c r="K936" i="1"/>
  <c r="L936" i="1"/>
  <c r="M936" i="1"/>
  <c r="N936" i="1"/>
  <c r="O936" i="1"/>
  <c r="P936" i="1"/>
  <c r="Q936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C453" i="1"/>
  <c r="D443" i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K32" i="1"/>
  <c r="K31" i="1" s="1"/>
  <c r="L32" i="1"/>
  <c r="L31" i="1" s="1"/>
  <c r="M32" i="1"/>
  <c r="M31" i="1" s="1"/>
  <c r="N32" i="1"/>
  <c r="N31" i="1" s="1"/>
  <c r="O32" i="1"/>
  <c r="O31" i="1" s="1"/>
  <c r="P32" i="1"/>
  <c r="P31" i="1" s="1"/>
  <c r="Q32" i="1"/>
  <c r="Q31" i="1" s="1"/>
  <c r="C795" i="1" l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693" i="1"/>
  <c r="C692" i="1"/>
  <c r="C691" i="1"/>
  <c r="C690" i="1"/>
  <c r="C689" i="1"/>
  <c r="C688" i="1"/>
  <c r="C687" i="1"/>
  <c r="C686" i="1"/>
  <c r="C684" i="1"/>
  <c r="C680" i="1"/>
  <c r="C677" i="1"/>
  <c r="C675" i="1"/>
  <c r="C668" i="1"/>
  <c r="C667" i="1"/>
  <c r="C666" i="1"/>
  <c r="C665" i="1"/>
  <c r="C620" i="1"/>
  <c r="C619" i="1"/>
  <c r="C497" i="1"/>
  <c r="C494" i="1"/>
  <c r="C489" i="1"/>
  <c r="C486" i="1"/>
  <c r="C484" i="1"/>
  <c r="C483" i="1"/>
  <c r="C482" i="1"/>
  <c r="C481" i="1"/>
  <c r="C480" i="1"/>
  <c r="C479" i="1"/>
  <c r="C478" i="1"/>
  <c r="C477" i="1"/>
  <c r="C476" i="1"/>
  <c r="C475" i="1"/>
  <c r="C474" i="1"/>
  <c r="C472" i="1"/>
  <c r="C471" i="1"/>
  <c r="C470" i="1"/>
  <c r="C469" i="1"/>
  <c r="C468" i="1"/>
  <c r="C467" i="1"/>
  <c r="C465" i="1"/>
  <c r="C176" i="1"/>
  <c r="C174" i="1"/>
  <c r="C173" i="1"/>
  <c r="C172" i="1"/>
  <c r="C171" i="1"/>
  <c r="C344" i="1"/>
  <c r="C170" i="1"/>
  <c r="C169" i="1"/>
  <c r="C167" i="1"/>
  <c r="C164" i="1"/>
  <c r="C329" i="1"/>
  <c r="C157" i="1"/>
  <c r="C155" i="1"/>
  <c r="C154" i="1"/>
  <c r="C152" i="1"/>
  <c r="C310" i="1"/>
  <c r="C151" i="1"/>
  <c r="C149" i="1"/>
  <c r="C147" i="1"/>
  <c r="C305" i="1"/>
  <c r="C145" i="1"/>
  <c r="C304" i="1"/>
  <c r="C144" i="1"/>
  <c r="C143" i="1"/>
  <c r="C142" i="1"/>
  <c r="C141" i="1"/>
  <c r="C140" i="1"/>
  <c r="C139" i="1"/>
  <c r="C301" i="1"/>
  <c r="C300" i="1"/>
  <c r="C138" i="1"/>
  <c r="C136" i="1"/>
  <c r="C134" i="1"/>
  <c r="C133" i="1"/>
  <c r="C295" i="1"/>
  <c r="C130" i="1"/>
  <c r="C90" i="1"/>
  <c r="C282" i="1"/>
  <c r="C127" i="1"/>
  <c r="C126" i="1"/>
  <c r="C121" i="1"/>
  <c r="C119" i="1"/>
  <c r="C269" i="1"/>
  <c r="C114" i="1"/>
  <c r="C112" i="1"/>
  <c r="C263" i="1"/>
  <c r="C258" i="1"/>
  <c r="C108" i="1"/>
  <c r="C106" i="1"/>
  <c r="C101" i="1"/>
  <c r="C92" i="1"/>
  <c r="C91" i="1"/>
  <c r="C233" i="1"/>
  <c r="C232" i="1"/>
  <c r="C89" i="1"/>
  <c r="C88" i="1"/>
  <c r="C83" i="1"/>
  <c r="C82" i="1"/>
  <c r="C81" i="1"/>
  <c r="C226" i="1"/>
  <c r="C80" i="1"/>
  <c r="C78" i="1"/>
  <c r="C70" i="1"/>
  <c r="C68" i="1"/>
  <c r="C66" i="1"/>
  <c r="C65" i="1"/>
  <c r="C203" i="1"/>
  <c r="C64" i="1"/>
  <c r="C63" i="1"/>
  <c r="C62" i="1"/>
  <c r="C61" i="1"/>
  <c r="C202" i="1"/>
  <c r="C49" i="1"/>
  <c r="C47" i="1"/>
  <c r="C46" i="1"/>
  <c r="C45" i="1"/>
  <c r="C195" i="1"/>
  <c r="C194" i="1"/>
  <c r="C44" i="1"/>
  <c r="C186" i="1"/>
  <c r="C42" i="1"/>
  <c r="C41" i="1"/>
  <c r="C40" i="1"/>
  <c r="C37" i="1"/>
  <c r="C185" i="1"/>
  <c r="C184" i="1"/>
  <c r="C780" i="1" l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C868" i="1"/>
  <c r="C867" i="1"/>
  <c r="C866" i="1"/>
  <c r="C865" i="1" l="1"/>
  <c r="D833" i="1" l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D1180" i="1"/>
  <c r="D1179" i="1" s="1"/>
  <c r="E1180" i="1"/>
  <c r="E1179" i="1" s="1"/>
  <c r="F1180" i="1"/>
  <c r="F1179" i="1" s="1"/>
  <c r="G1180" i="1"/>
  <c r="G1179" i="1" s="1"/>
  <c r="H1180" i="1"/>
  <c r="H1179" i="1" s="1"/>
  <c r="I1180" i="1"/>
  <c r="I1179" i="1" s="1"/>
  <c r="J1180" i="1"/>
  <c r="J1179" i="1" s="1"/>
  <c r="K1180" i="1"/>
  <c r="K1179" i="1" s="1"/>
  <c r="L1180" i="1"/>
  <c r="L1179" i="1" s="1"/>
  <c r="M1180" i="1"/>
  <c r="M1179" i="1" s="1"/>
  <c r="N1180" i="1"/>
  <c r="N1179" i="1" s="1"/>
  <c r="O1180" i="1"/>
  <c r="O1179" i="1" s="1"/>
  <c r="P1180" i="1"/>
  <c r="P1179" i="1" s="1"/>
  <c r="Q1180" i="1"/>
  <c r="Q1179" i="1" s="1"/>
  <c r="C1182" i="1"/>
  <c r="C1181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C1130" i="1"/>
  <c r="C1129" i="1" s="1"/>
  <c r="D1111" i="1"/>
  <c r="D1110" i="1" s="1"/>
  <c r="E1111" i="1"/>
  <c r="E1110" i="1" s="1"/>
  <c r="F1111" i="1"/>
  <c r="F1110" i="1" s="1"/>
  <c r="G1111" i="1"/>
  <c r="G1110" i="1" s="1"/>
  <c r="H1111" i="1"/>
  <c r="H1110" i="1" s="1"/>
  <c r="I1111" i="1"/>
  <c r="I1110" i="1" s="1"/>
  <c r="J1111" i="1"/>
  <c r="J1110" i="1" s="1"/>
  <c r="K1111" i="1"/>
  <c r="K1110" i="1" s="1"/>
  <c r="L1111" i="1"/>
  <c r="L1110" i="1" s="1"/>
  <c r="M1111" i="1"/>
  <c r="M1110" i="1" s="1"/>
  <c r="N1111" i="1"/>
  <c r="N1110" i="1" s="1"/>
  <c r="O1111" i="1"/>
  <c r="O1110" i="1" s="1"/>
  <c r="P1111" i="1"/>
  <c r="P1110" i="1" s="1"/>
  <c r="Q1111" i="1"/>
  <c r="Q1110" i="1" s="1"/>
  <c r="C1112" i="1"/>
  <c r="C1111" i="1" s="1"/>
  <c r="C947" i="1"/>
  <c r="C843" i="1"/>
  <c r="C842" i="1" s="1"/>
  <c r="C834" i="1"/>
  <c r="C833" i="1" s="1"/>
  <c r="C801" i="1"/>
  <c r="C796" i="1" s="1"/>
  <c r="C721" i="1"/>
  <c r="C708" i="1"/>
  <c r="C664" i="1"/>
  <c r="C710" i="1"/>
  <c r="C711" i="1"/>
  <c r="C445" i="1"/>
  <c r="C444" i="1" s="1"/>
  <c r="C450" i="1"/>
  <c r="C449" i="1"/>
  <c r="C447" i="1"/>
  <c r="C158" i="1"/>
  <c r="C150" i="1"/>
  <c r="C264" i="1"/>
  <c r="C234" i="1"/>
  <c r="C390" i="1"/>
  <c r="C211" i="1"/>
  <c r="C67" i="1"/>
  <c r="C502" i="1" l="1"/>
  <c r="C503" i="1"/>
  <c r="C504" i="1"/>
  <c r="C505" i="1"/>
  <c r="C466" i="1"/>
  <c r="C506" i="1"/>
  <c r="C507" i="1"/>
  <c r="C508" i="1"/>
  <c r="C473" i="1"/>
  <c r="C485" i="1"/>
  <c r="C509" i="1"/>
  <c r="C513" i="1"/>
  <c r="C515" i="1"/>
  <c r="C487" i="1"/>
  <c r="C516" i="1"/>
  <c r="C518" i="1"/>
  <c r="C520" i="1"/>
  <c r="C521" i="1"/>
  <c r="C488" i="1"/>
  <c r="C490" i="1"/>
  <c r="C491" i="1"/>
  <c r="C492" i="1"/>
  <c r="C523" i="1"/>
  <c r="C493" i="1"/>
  <c r="C495" i="1"/>
  <c r="C496" i="1"/>
  <c r="C34" i="1"/>
  <c r="C35" i="1"/>
  <c r="C182" i="1"/>
  <c r="C36" i="1"/>
  <c r="C178" i="1"/>
  <c r="C179" i="1"/>
  <c r="C181" i="1"/>
  <c r="C38" i="1"/>
  <c r="C187" i="1"/>
  <c r="C39" i="1"/>
  <c r="C43" i="1"/>
  <c r="C192" i="1"/>
  <c r="C48" i="1"/>
  <c r="C50" i="1"/>
  <c r="C51" i="1"/>
  <c r="C52" i="1"/>
  <c r="C53" i="1"/>
  <c r="C54" i="1"/>
  <c r="C55" i="1"/>
  <c r="C56" i="1"/>
  <c r="C57" i="1"/>
  <c r="C201" i="1"/>
  <c r="C58" i="1"/>
  <c r="C59" i="1"/>
  <c r="C378" i="1"/>
  <c r="C60" i="1"/>
  <c r="C204" i="1"/>
  <c r="C205" i="1"/>
  <c r="C69" i="1"/>
  <c r="C212" i="1"/>
  <c r="C71" i="1"/>
  <c r="C72" i="1"/>
  <c r="C73" i="1"/>
  <c r="C214" i="1"/>
  <c r="C215" i="1"/>
  <c r="C74" i="1"/>
  <c r="C75" i="1"/>
  <c r="C217" i="1"/>
  <c r="C76" i="1"/>
  <c r="C77" i="1"/>
  <c r="C79" i="1"/>
  <c r="C84" i="1"/>
  <c r="C85" i="1"/>
  <c r="C230" i="1"/>
  <c r="C86" i="1"/>
  <c r="C87" i="1"/>
  <c r="C93" i="1"/>
  <c r="C94" i="1"/>
  <c r="C95" i="1"/>
  <c r="C96" i="1"/>
  <c r="C97" i="1"/>
  <c r="C98" i="1"/>
  <c r="C99" i="1"/>
  <c r="C236" i="1"/>
  <c r="C100" i="1"/>
  <c r="C240" i="1"/>
  <c r="C241" i="1"/>
  <c r="C242" i="1"/>
  <c r="C243" i="1"/>
  <c r="C244" i="1"/>
  <c r="C245" i="1"/>
  <c r="C102" i="1"/>
  <c r="C103" i="1"/>
  <c r="C104" i="1"/>
  <c r="C105" i="1"/>
  <c r="C251" i="1"/>
  <c r="C107" i="1"/>
  <c r="C254" i="1"/>
  <c r="C262" i="1"/>
  <c r="C109" i="1"/>
  <c r="C110" i="1"/>
  <c r="C111" i="1"/>
  <c r="C113" i="1"/>
  <c r="C267" i="1"/>
  <c r="C115" i="1"/>
  <c r="C268" i="1"/>
  <c r="C116" i="1"/>
  <c r="C117" i="1"/>
  <c r="C118" i="1"/>
  <c r="C271" i="1"/>
  <c r="C120" i="1"/>
  <c r="C274" i="1"/>
  <c r="C122" i="1"/>
  <c r="C275" i="1"/>
  <c r="C276" i="1"/>
  <c r="C123" i="1"/>
  <c r="C124" i="1"/>
  <c r="C125" i="1"/>
  <c r="C278" i="1"/>
  <c r="C279" i="1"/>
  <c r="C280" i="1"/>
  <c r="C284" i="1"/>
  <c r="C286" i="1"/>
  <c r="C288" i="1"/>
  <c r="C289" i="1"/>
  <c r="C128" i="1"/>
  <c r="C129" i="1"/>
  <c r="C294" i="1"/>
  <c r="C131" i="1"/>
  <c r="C132" i="1"/>
  <c r="C135" i="1"/>
  <c r="C298" i="1"/>
  <c r="C137" i="1"/>
  <c r="C299" i="1"/>
  <c r="C146" i="1"/>
  <c r="C148" i="1"/>
  <c r="C309" i="1"/>
  <c r="C153" i="1"/>
  <c r="C313" i="1"/>
  <c r="C314" i="1"/>
  <c r="C315" i="1"/>
  <c r="C316" i="1"/>
  <c r="C317" i="1"/>
  <c r="C156" i="1"/>
  <c r="C319" i="1"/>
  <c r="C321" i="1"/>
  <c r="C325" i="1"/>
  <c r="C327" i="1"/>
  <c r="C159" i="1"/>
  <c r="C331" i="1"/>
  <c r="C160" i="1"/>
  <c r="C161" i="1"/>
  <c r="C162" i="1"/>
  <c r="C163" i="1"/>
  <c r="C334" i="1"/>
  <c r="C165" i="1"/>
  <c r="C336" i="1"/>
  <c r="C337" i="1"/>
  <c r="C166" i="1"/>
  <c r="C339" i="1"/>
  <c r="C168" i="1"/>
  <c r="C345" i="1"/>
  <c r="C175" i="1"/>
  <c r="C354" i="1"/>
  <c r="C464" i="1" l="1"/>
  <c r="C426" i="1"/>
  <c r="C456" i="1" l="1"/>
  <c r="C1148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C1013" i="1"/>
  <c r="C1012" i="1" s="1"/>
  <c r="C1011" i="1"/>
  <c r="C827" i="1" l="1"/>
  <c r="C826" i="1"/>
  <c r="C825" i="1"/>
  <c r="C824" i="1"/>
  <c r="C855" i="1" l="1"/>
  <c r="C940" i="1"/>
  <c r="L1192" i="1"/>
  <c r="N1192" i="1"/>
  <c r="P1192" i="1"/>
  <c r="D1192" i="1"/>
  <c r="E1192" i="1"/>
  <c r="F1192" i="1"/>
  <c r="G1192" i="1"/>
  <c r="H1192" i="1"/>
  <c r="I1192" i="1"/>
  <c r="J1192" i="1"/>
  <c r="M1192" i="1"/>
  <c r="O1192" i="1"/>
  <c r="Q1192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D1139" i="1"/>
  <c r="D1138" i="1" s="1"/>
  <c r="E1139" i="1"/>
  <c r="E1138" i="1" s="1"/>
  <c r="F1139" i="1"/>
  <c r="F1138" i="1" s="1"/>
  <c r="G1139" i="1"/>
  <c r="G1138" i="1" s="1"/>
  <c r="H1139" i="1"/>
  <c r="H1138" i="1" s="1"/>
  <c r="I1139" i="1"/>
  <c r="I1138" i="1" s="1"/>
  <c r="J1139" i="1"/>
  <c r="J1138" i="1" s="1"/>
  <c r="K1139" i="1"/>
  <c r="K1138" i="1" s="1"/>
  <c r="L1139" i="1"/>
  <c r="L1138" i="1" s="1"/>
  <c r="M1139" i="1"/>
  <c r="M1138" i="1" s="1"/>
  <c r="N1139" i="1"/>
  <c r="N1138" i="1" s="1"/>
  <c r="O1139" i="1"/>
  <c r="O1138" i="1" s="1"/>
  <c r="P1139" i="1"/>
  <c r="P1138" i="1" s="1"/>
  <c r="Q1139" i="1"/>
  <c r="Q1138" i="1" s="1"/>
  <c r="C1140" i="1"/>
  <c r="F1093" i="1"/>
  <c r="C1064" i="1"/>
  <c r="K1192" i="1" l="1"/>
  <c r="C1139" i="1"/>
  <c r="N1093" i="1"/>
  <c r="J1093" i="1"/>
  <c r="P1093" i="1"/>
  <c r="L1093" i="1"/>
  <c r="H1093" i="1"/>
  <c r="D1093" i="1"/>
  <c r="Q1093" i="1"/>
  <c r="O1093" i="1"/>
  <c r="M1093" i="1"/>
  <c r="K1093" i="1"/>
  <c r="I1093" i="1"/>
  <c r="G1093" i="1"/>
  <c r="E1093" i="1"/>
  <c r="C95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L942" i="1" l="1"/>
  <c r="L20" i="1" s="1"/>
  <c r="C951" i="1"/>
  <c r="C658" i="1"/>
  <c r="C659" i="1"/>
  <c r="C660" i="1"/>
  <c r="C662" i="1"/>
  <c r="C663" i="1"/>
  <c r="C661" i="1"/>
  <c r="C749" i="1"/>
  <c r="C750" i="1"/>
  <c r="C754" i="1"/>
  <c r="C669" i="1"/>
  <c r="C670" i="1"/>
  <c r="C671" i="1"/>
  <c r="C672" i="1"/>
  <c r="C673" i="1"/>
  <c r="C718" i="1"/>
  <c r="C656" i="1"/>
  <c r="C719" i="1"/>
  <c r="C674" i="1"/>
  <c r="C676" i="1"/>
  <c r="C678" i="1"/>
  <c r="C679" i="1"/>
  <c r="C681" i="1"/>
  <c r="C682" i="1"/>
  <c r="C720" i="1"/>
  <c r="C683" i="1"/>
  <c r="C764" i="1"/>
  <c r="C765" i="1"/>
  <c r="C685" i="1"/>
  <c r="C724" i="1"/>
  <c r="C725" i="1"/>
  <c r="C772" i="1"/>
  <c r="C729" i="1"/>
  <c r="C774" i="1"/>
  <c r="C694" i="1"/>
  <c r="C733" i="1"/>
  <c r="C695" i="1"/>
  <c r="C696" i="1"/>
  <c r="C697" i="1"/>
  <c r="C735" i="1"/>
  <c r="C736" i="1"/>
  <c r="C698" i="1"/>
  <c r="C699" i="1"/>
  <c r="C700" i="1"/>
  <c r="C701" i="1"/>
  <c r="C702" i="1"/>
  <c r="C703" i="1"/>
  <c r="C704" i="1"/>
  <c r="C705" i="1"/>
  <c r="C777" i="1"/>
  <c r="C737" i="1"/>
  <c r="C706" i="1"/>
  <c r="C768" i="1" l="1"/>
  <c r="C763" i="1"/>
  <c r="C760" i="1"/>
  <c r="C755" i="1"/>
  <c r="C740" i="1"/>
  <c r="C358" i="1"/>
  <c r="C361" i="1"/>
  <c r="C362" i="1"/>
  <c r="C363" i="1"/>
  <c r="C190" i="1"/>
  <c r="C191" i="1"/>
  <c r="C368" i="1"/>
  <c r="C369" i="1"/>
  <c r="C370" i="1"/>
  <c r="C374" i="1"/>
  <c r="C200" i="1"/>
  <c r="C209" i="1"/>
  <c r="C382" i="1"/>
  <c r="C221" i="1"/>
  <c r="C228" i="1"/>
  <c r="C246" i="1"/>
  <c r="C257" i="1"/>
  <c r="C402" i="1"/>
  <c r="C403" i="1"/>
  <c r="C277" i="1"/>
  <c r="C405" i="1"/>
  <c r="C285" i="1"/>
  <c r="C287" i="1"/>
  <c r="C293" i="1"/>
  <c r="C296" i="1"/>
  <c r="C302" i="1"/>
  <c r="C303" i="1"/>
  <c r="C306" i="1"/>
  <c r="C307" i="1"/>
  <c r="C308" i="1"/>
  <c r="C417" i="1"/>
  <c r="C419" i="1"/>
  <c r="C421" i="1"/>
  <c r="C323" i="1"/>
  <c r="C330" i="1"/>
  <c r="C424" i="1"/>
  <c r="C425" i="1"/>
  <c r="C428" i="1"/>
  <c r="C349" i="1"/>
  <c r="C351" i="1"/>
  <c r="C352" i="1"/>
  <c r="C180" i="1"/>
  <c r="C193" i="1"/>
  <c r="C196" i="1"/>
  <c r="C208" i="1"/>
  <c r="C312" i="1"/>
  <c r="C1191" i="1" l="1"/>
  <c r="C1190" i="1" s="1"/>
  <c r="C1189" i="1" s="1"/>
  <c r="C1103" i="1"/>
  <c r="C931" i="1"/>
  <c r="C932" i="1"/>
  <c r="C804" i="1"/>
  <c r="C584" i="1"/>
  <c r="C457" i="1"/>
  <c r="C458" i="1"/>
  <c r="C459" i="1"/>
  <c r="C455" i="1"/>
  <c r="C930" i="1" l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C1132" i="1"/>
  <c r="C1131" i="1" s="1"/>
  <c r="C629" i="1" l="1"/>
  <c r="C630" i="1"/>
  <c r="C601" i="1" l="1"/>
  <c r="C1146" i="1" l="1"/>
  <c r="C1145" i="1"/>
  <c r="C1156" i="1"/>
  <c r="C1144" i="1" l="1"/>
  <c r="D832" i="1"/>
  <c r="P832" i="1"/>
  <c r="N832" i="1"/>
  <c r="L832" i="1"/>
  <c r="J832" i="1"/>
  <c r="H832" i="1"/>
  <c r="F832" i="1"/>
  <c r="Q832" i="1"/>
  <c r="O832" i="1"/>
  <c r="M832" i="1"/>
  <c r="K832" i="1"/>
  <c r="I832" i="1"/>
  <c r="G832" i="1"/>
  <c r="E832" i="1"/>
  <c r="C1088" i="1"/>
  <c r="C1089" i="1"/>
  <c r="C1090" i="1"/>
  <c r="C1092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C1084" i="1"/>
  <c r="P1082" i="1" l="1"/>
  <c r="N1082" i="1"/>
  <c r="L1082" i="1"/>
  <c r="J1082" i="1"/>
  <c r="H1082" i="1"/>
  <c r="F1082" i="1"/>
  <c r="D1082" i="1"/>
  <c r="C1083" i="1"/>
  <c r="Q1082" i="1"/>
  <c r="O1082" i="1"/>
  <c r="M1082" i="1"/>
  <c r="K1082" i="1"/>
  <c r="I1082" i="1"/>
  <c r="G1082" i="1"/>
  <c r="E1082" i="1"/>
  <c r="C1099" i="1"/>
  <c r="C1095" i="1"/>
  <c r="C1094" i="1" s="1"/>
  <c r="C816" i="1" l="1"/>
  <c r="C817" i="1"/>
  <c r="C27" i="1"/>
  <c r="C29" i="1"/>
  <c r="C26" i="1" l="1"/>
  <c r="C1154" i="1"/>
  <c r="C500" i="1" l="1"/>
  <c r="C535" i="1"/>
  <c r="C538" i="1"/>
  <c r="C541" i="1"/>
  <c r="C542" i="1"/>
  <c r="C510" i="1"/>
  <c r="C511" i="1"/>
  <c r="C512" i="1"/>
  <c r="C547" i="1"/>
  <c r="C553" i="1"/>
  <c r="C554" i="1"/>
  <c r="C514" i="1"/>
  <c r="C561" i="1"/>
  <c r="C566" i="1"/>
  <c r="C567" i="1"/>
  <c r="C568" i="1"/>
  <c r="C569" i="1"/>
  <c r="C522" i="1"/>
  <c r="C574" i="1"/>
  <c r="C576" i="1"/>
  <c r="C577" i="1"/>
  <c r="C578" i="1"/>
  <c r="C581" i="1"/>
  <c r="C582" i="1"/>
  <c r="C588" i="1"/>
  <c r="C646" i="1" l="1"/>
  <c r="C644" i="1"/>
  <c r="C648" i="1"/>
  <c r="C649" i="1"/>
  <c r="C650" i="1"/>
  <c r="C651" i="1"/>
  <c r="C653" i="1"/>
  <c r="C652" i="1"/>
  <c r="C1218" i="1"/>
  <c r="C1215" i="1"/>
  <c r="C1214" i="1" s="1"/>
  <c r="C1212" i="1"/>
  <c r="C1208" i="1"/>
  <c r="C1209" i="1"/>
  <c r="C1196" i="1"/>
  <c r="C1184" i="1"/>
  <c r="C1185" i="1"/>
  <c r="C1178" i="1"/>
  <c r="C1172" i="1"/>
  <c r="C1168" i="1"/>
  <c r="C1167" i="1" s="1"/>
  <c r="C1211" i="1"/>
  <c r="C1202" i="1"/>
  <c r="C1199" i="1"/>
  <c r="C1200" i="1"/>
  <c r="C1175" i="1"/>
  <c r="C1174" i="1" s="1"/>
  <c r="C1171" i="1"/>
  <c r="C1173" i="1"/>
  <c r="C1166" i="1"/>
  <c r="C1163" i="1"/>
  <c r="C1162" i="1" s="1"/>
  <c r="C1161" i="1"/>
  <c r="C1160" i="1" s="1"/>
  <c r="C1152" i="1"/>
  <c r="C1155" i="1"/>
  <c r="C1153" i="1"/>
  <c r="C1142" i="1"/>
  <c r="C1141" i="1" s="1"/>
  <c r="C1138" i="1" s="1"/>
  <c r="C1134" i="1"/>
  <c r="C1114" i="1"/>
  <c r="C1115" i="1"/>
  <c r="C1104" i="1"/>
  <c r="C1102" i="1" s="1"/>
  <c r="C1100" i="1"/>
  <c r="C1157" i="1"/>
  <c r="C1158" i="1"/>
  <c r="C1137" i="1"/>
  <c r="C1127" i="1"/>
  <c r="C1126" i="1" s="1"/>
  <c r="C1097" i="1" l="1"/>
  <c r="C1159" i="1"/>
  <c r="C1183" i="1"/>
  <c r="C1150" i="1"/>
  <c r="C1143" i="1" s="1"/>
  <c r="C1201" i="1"/>
  <c r="C1207" i="1"/>
  <c r="C1210" i="1"/>
  <c r="C1217" i="1"/>
  <c r="C1198" i="1"/>
  <c r="C1170" i="1"/>
  <c r="C1169" i="1" s="1"/>
  <c r="C1113" i="1"/>
  <c r="C1110" i="1" s="1"/>
  <c r="C1180" i="1"/>
  <c r="C1195" i="1"/>
  <c r="C1133" i="1"/>
  <c r="C1128" i="1" s="1"/>
  <c r="C1091" i="1"/>
  <c r="C1075" i="1"/>
  <c r="C1073" i="1"/>
  <c r="C1074" i="1"/>
  <c r="C1070" i="1"/>
  <c r="C1072" i="1"/>
  <c r="C1063" i="1"/>
  <c r="C1061" i="1" s="1"/>
  <c r="C1076" i="1"/>
  <c r="C1052" i="1"/>
  <c r="C1053" i="1"/>
  <c r="C1050" i="1"/>
  <c r="C1047" i="1"/>
  <c r="C1044" i="1"/>
  <c r="C1048" i="1"/>
  <c r="C1037" i="1"/>
  <c r="C1040" i="1"/>
  <c r="C1029" i="1"/>
  <c r="C1026" i="1"/>
  <c r="C1027" i="1"/>
  <c r="C1030" i="1"/>
  <c r="C1034" i="1"/>
  <c r="C1032" i="1"/>
  <c r="C1033" i="1"/>
  <c r="C1021" i="1"/>
  <c r="C1020" i="1"/>
  <c r="C1022" i="1"/>
  <c r="C1023" i="1"/>
  <c r="C1010" i="1"/>
  <c r="C1009" i="1" s="1"/>
  <c r="C1079" i="1"/>
  <c r="C1056" i="1"/>
  <c r="C1051" i="1"/>
  <c r="C1046" i="1"/>
  <c r="C1043" i="1"/>
  <c r="C1028" i="1"/>
  <c r="C1007" i="1"/>
  <c r="C1006" i="1" s="1"/>
  <c r="C1005" i="1"/>
  <c r="C1004" i="1"/>
  <c r="C1001" i="1"/>
  <c r="C999" i="1"/>
  <c r="C985" i="1"/>
  <c r="C992" i="1"/>
  <c r="C993" i="1"/>
  <c r="C995" i="1"/>
  <c r="C996" i="1"/>
  <c r="C990" i="1"/>
  <c r="C984" i="1"/>
  <c r="C994" i="1"/>
  <c r="C988" i="1"/>
  <c r="C986" i="1"/>
  <c r="C987" i="1"/>
  <c r="C943" i="1"/>
  <c r="C959" i="1"/>
  <c r="C945" i="1"/>
  <c r="C949" i="1"/>
  <c r="C950" i="1"/>
  <c r="C961" i="1"/>
  <c r="C938" i="1"/>
  <c r="C955" i="1"/>
  <c r="C983" i="1"/>
  <c r="C980" i="1"/>
  <c r="C977" i="1"/>
  <c r="C976" i="1" s="1"/>
  <c r="C975" i="1" s="1"/>
  <c r="C974" i="1"/>
  <c r="C973" i="1" s="1"/>
  <c r="C972" i="1"/>
  <c r="C969" i="1"/>
  <c r="C968" i="1" s="1"/>
  <c r="C967" i="1" s="1"/>
  <c r="C934" i="1"/>
  <c r="C924" i="1"/>
  <c r="C912" i="1"/>
  <c r="C911" i="1"/>
  <c r="C915" i="1"/>
  <c r="C914" i="1" s="1"/>
  <c r="C908" i="1"/>
  <c r="C902" i="1"/>
  <c r="C901" i="1" s="1"/>
  <c r="C900" i="1" s="1"/>
  <c r="C899" i="1"/>
  <c r="C897" i="1"/>
  <c r="C894" i="1"/>
  <c r="C892" i="1"/>
  <c r="C889" i="1"/>
  <c r="C886" i="1"/>
  <c r="C884" i="1"/>
  <c r="C883" i="1" s="1"/>
  <c r="C881" i="1"/>
  <c r="C880" i="1" s="1"/>
  <c r="C879" i="1" s="1"/>
  <c r="C875" i="1"/>
  <c r="C877" i="1"/>
  <c r="C876" i="1"/>
  <c r="C870" i="1"/>
  <c r="C871" i="1"/>
  <c r="C878" i="1"/>
  <c r="C872" i="1"/>
  <c r="C873" i="1"/>
  <c r="C861" i="1"/>
  <c r="C863" i="1"/>
  <c r="C859" i="1"/>
  <c r="C860" i="1"/>
  <c r="C857" i="1"/>
  <c r="C856" i="1" s="1"/>
  <c r="C862" i="1"/>
  <c r="C854" i="1"/>
  <c r="C853" i="1"/>
  <c r="C850" i="1"/>
  <c r="C847" i="1"/>
  <c r="C839" i="1"/>
  <c r="C838" i="1" s="1"/>
  <c r="C836" i="1"/>
  <c r="C823" i="1"/>
  <c r="C830" i="1"/>
  <c r="C831" i="1"/>
  <c r="C818" i="1"/>
  <c r="C819" i="1"/>
  <c r="C820" i="1"/>
  <c r="C821" i="1"/>
  <c r="C809" i="1"/>
  <c r="C810" i="1"/>
  <c r="C811" i="1"/>
  <c r="C812" i="1"/>
  <c r="C813" i="1"/>
  <c r="C837" i="1"/>
  <c r="C815" i="1"/>
  <c r="C808" i="1"/>
  <c r="C805" i="1"/>
  <c r="C803" i="1" s="1"/>
  <c r="C742" i="1"/>
  <c r="C746" i="1"/>
  <c r="C758" i="1"/>
  <c r="C776" i="1"/>
  <c r="C741" i="1"/>
  <c r="C743" i="1"/>
  <c r="C744" i="1"/>
  <c r="C747" i="1"/>
  <c r="C748" i="1"/>
  <c r="C753" i="1"/>
  <c r="C757" i="1"/>
  <c r="C739" i="1"/>
  <c r="C759" i="1"/>
  <c r="C761" i="1"/>
  <c r="C762" i="1"/>
  <c r="C767" i="1"/>
  <c r="C770" i="1"/>
  <c r="C771" i="1"/>
  <c r="C775" i="1"/>
  <c r="C773" i="1"/>
  <c r="C778" i="1"/>
  <c r="C712" i="1"/>
  <c r="C713" i="1"/>
  <c r="C715" i="1"/>
  <c r="C714" i="1"/>
  <c r="C716" i="1"/>
  <c r="C745" i="1"/>
  <c r="C717" i="1"/>
  <c r="C751" i="1"/>
  <c r="C722" i="1"/>
  <c r="C723" i="1"/>
  <c r="C726" i="1"/>
  <c r="C727" i="1"/>
  <c r="C728" i="1"/>
  <c r="C730" i="1"/>
  <c r="C731" i="1"/>
  <c r="C732" i="1"/>
  <c r="C734" i="1"/>
  <c r="C709" i="1"/>
  <c r="C657" i="1"/>
  <c r="C655" i="1" s="1"/>
  <c r="C614" i="1"/>
  <c r="C615" i="1"/>
  <c r="C612" i="1"/>
  <c r="C605" i="1"/>
  <c r="C599" i="1"/>
  <c r="C600" i="1"/>
  <c r="C613" i="1"/>
  <c r="C602" i="1"/>
  <c r="C595" i="1"/>
  <c r="C604" i="1"/>
  <c r="C606" i="1"/>
  <c r="C596" i="1"/>
  <c r="C608" i="1"/>
  <c r="C607" i="1"/>
  <c r="C597" i="1"/>
  <c r="C591" i="1"/>
  <c r="C592" i="1"/>
  <c r="C593" i="1"/>
  <c r="C609" i="1"/>
  <c r="C594" i="1"/>
  <c r="C356" i="1"/>
  <c r="C25" i="1"/>
  <c r="C24" i="1"/>
  <c r="C1031" i="1" l="1"/>
  <c r="C1045" i="1"/>
  <c r="C982" i="1"/>
  <c r="C1036" i="1"/>
  <c r="C1179" i="1"/>
  <c r="C23" i="1"/>
  <c r="C738" i="1"/>
  <c r="C989" i="1"/>
  <c r="C1049" i="1"/>
  <c r="C1068" i="1"/>
  <c r="C835" i="1"/>
  <c r="C832" i="1" s="1"/>
  <c r="C822" i="1"/>
  <c r="C610" i="1"/>
  <c r="C1087" i="1"/>
  <c r="C1082" i="1" s="1"/>
  <c r="C1003" i="1"/>
  <c r="C1002" i="1" s="1"/>
  <c r="C1197" i="1"/>
  <c r="C1206" i="1"/>
  <c r="C1093" i="1"/>
  <c r="C1019" i="1"/>
  <c r="C1008" i="1" s="1"/>
  <c r="C1025" i="1"/>
  <c r="C933" i="1"/>
  <c r="C846" i="1"/>
  <c r="C841" i="1" s="1"/>
  <c r="C910" i="1"/>
  <c r="C874" i="1"/>
  <c r="C869" i="1"/>
  <c r="C858" i="1"/>
  <c r="C707" i="1"/>
  <c r="C598" i="1"/>
  <c r="C590" i="1"/>
  <c r="C1042" i="1"/>
  <c r="C1192" i="1"/>
  <c r="C534" i="1"/>
  <c r="C531" i="1"/>
  <c r="C529" i="1"/>
  <c r="C530" i="1"/>
  <c r="C532" i="1"/>
  <c r="C533" i="1"/>
  <c r="C536" i="1"/>
  <c r="C537" i="1"/>
  <c r="C540" i="1"/>
  <c r="C543" i="1"/>
  <c r="C544" i="1"/>
  <c r="C545" i="1"/>
  <c r="C546" i="1"/>
  <c r="C548" i="1"/>
  <c r="C549" i="1"/>
  <c r="C550" i="1"/>
  <c r="C551" i="1"/>
  <c r="C552" i="1"/>
  <c r="C555" i="1"/>
  <c r="C556" i="1"/>
  <c r="C557" i="1"/>
  <c r="C558" i="1"/>
  <c r="C559" i="1"/>
  <c r="C560" i="1"/>
  <c r="C562" i="1"/>
  <c r="C563" i="1"/>
  <c r="C565" i="1"/>
  <c r="C570" i="1"/>
  <c r="C571" i="1"/>
  <c r="C572" i="1"/>
  <c r="C573" i="1"/>
  <c r="C575" i="1"/>
  <c r="C579" i="1"/>
  <c r="C580" i="1"/>
  <c r="C583" i="1"/>
  <c r="C585" i="1"/>
  <c r="C586" i="1"/>
  <c r="C587" i="1"/>
  <c r="C499" i="1"/>
  <c r="C501" i="1"/>
  <c r="C564" i="1"/>
  <c r="C517" i="1"/>
  <c r="C519" i="1"/>
  <c r="C525" i="1"/>
  <c r="C526" i="1"/>
  <c r="C527" i="1"/>
  <c r="Q1136" i="1"/>
  <c r="Q1135" i="1" s="1"/>
  <c r="P1136" i="1"/>
  <c r="P1135" i="1" s="1"/>
  <c r="O1136" i="1"/>
  <c r="O1135" i="1" s="1"/>
  <c r="N1136" i="1"/>
  <c r="N1135" i="1" s="1"/>
  <c r="M1136" i="1"/>
  <c r="M1135" i="1" s="1"/>
  <c r="L1136" i="1"/>
  <c r="L1135" i="1" s="1"/>
  <c r="K1136" i="1"/>
  <c r="K1135" i="1" s="1"/>
  <c r="J1136" i="1"/>
  <c r="J1135" i="1" s="1"/>
  <c r="I1136" i="1"/>
  <c r="I1135" i="1" s="1"/>
  <c r="H1136" i="1"/>
  <c r="H1135" i="1" s="1"/>
  <c r="G1136" i="1"/>
  <c r="G1135" i="1" s="1"/>
  <c r="F1136" i="1"/>
  <c r="F1135" i="1" s="1"/>
  <c r="E1136" i="1"/>
  <c r="E1135" i="1" s="1"/>
  <c r="D1136" i="1"/>
  <c r="D1135" i="1" s="1"/>
  <c r="C1136" i="1"/>
  <c r="C1135" i="1" s="1"/>
  <c r="C1055" i="1"/>
  <c r="C1054" i="1" s="1"/>
  <c r="Q1055" i="1"/>
  <c r="Q1054" i="1" s="1"/>
  <c r="P1055" i="1"/>
  <c r="P1054" i="1" s="1"/>
  <c r="O1055" i="1"/>
  <c r="O1054" i="1" s="1"/>
  <c r="N1055" i="1"/>
  <c r="N1054" i="1" s="1"/>
  <c r="M1055" i="1"/>
  <c r="M1054" i="1" s="1"/>
  <c r="L1055" i="1"/>
  <c r="L1054" i="1" s="1"/>
  <c r="K1055" i="1"/>
  <c r="K1054" i="1" s="1"/>
  <c r="J1055" i="1"/>
  <c r="J1054" i="1" s="1"/>
  <c r="I1055" i="1"/>
  <c r="I1054" i="1" s="1"/>
  <c r="H1055" i="1"/>
  <c r="H1054" i="1" s="1"/>
  <c r="G1055" i="1"/>
  <c r="G1054" i="1" s="1"/>
  <c r="F1055" i="1"/>
  <c r="F1054" i="1" s="1"/>
  <c r="E1055" i="1"/>
  <c r="E1054" i="1" s="1"/>
  <c r="D1055" i="1"/>
  <c r="D1054" i="1" s="1"/>
  <c r="C1000" i="1"/>
  <c r="Q998" i="1"/>
  <c r="Q997" i="1" s="1"/>
  <c r="P998" i="1"/>
  <c r="P997" i="1" s="1"/>
  <c r="O998" i="1"/>
  <c r="O997" i="1" s="1"/>
  <c r="N998" i="1"/>
  <c r="N997" i="1" s="1"/>
  <c r="M998" i="1"/>
  <c r="M997" i="1" s="1"/>
  <c r="L998" i="1"/>
  <c r="L997" i="1" s="1"/>
  <c r="K998" i="1"/>
  <c r="K997" i="1" s="1"/>
  <c r="J998" i="1"/>
  <c r="J997" i="1" s="1"/>
  <c r="I998" i="1"/>
  <c r="I997" i="1" s="1"/>
  <c r="H998" i="1"/>
  <c r="H997" i="1" s="1"/>
  <c r="G998" i="1"/>
  <c r="G997" i="1" s="1"/>
  <c r="F998" i="1"/>
  <c r="F997" i="1" s="1"/>
  <c r="E998" i="1"/>
  <c r="E997" i="1" s="1"/>
  <c r="D998" i="1"/>
  <c r="D997" i="1" s="1"/>
  <c r="C998" i="1"/>
  <c r="C971" i="1"/>
  <c r="C970" i="1" s="1"/>
  <c r="Q971" i="1"/>
  <c r="Q970" i="1" s="1"/>
  <c r="P971" i="1"/>
  <c r="P970" i="1" s="1"/>
  <c r="O971" i="1"/>
  <c r="O970" i="1" s="1"/>
  <c r="N971" i="1"/>
  <c r="N970" i="1" s="1"/>
  <c r="M971" i="1"/>
  <c r="M970" i="1" s="1"/>
  <c r="L971" i="1"/>
  <c r="L970" i="1" s="1"/>
  <c r="K971" i="1"/>
  <c r="K970" i="1" s="1"/>
  <c r="J971" i="1"/>
  <c r="J970" i="1" s="1"/>
  <c r="I971" i="1"/>
  <c r="I970" i="1" s="1"/>
  <c r="H971" i="1"/>
  <c r="H970" i="1" s="1"/>
  <c r="G971" i="1"/>
  <c r="G970" i="1" s="1"/>
  <c r="F971" i="1"/>
  <c r="F970" i="1" s="1"/>
  <c r="E971" i="1"/>
  <c r="E970" i="1" s="1"/>
  <c r="D971" i="1"/>
  <c r="D970" i="1" s="1"/>
  <c r="N965" i="1"/>
  <c r="N21" i="1" s="1"/>
  <c r="C952" i="1"/>
  <c r="G937" i="1"/>
  <c r="Q852" i="1"/>
  <c r="P852" i="1"/>
  <c r="O852" i="1"/>
  <c r="O851" i="1" s="1"/>
  <c r="N852" i="1"/>
  <c r="M852" i="1"/>
  <c r="L852" i="1"/>
  <c r="K852" i="1"/>
  <c r="K851" i="1" s="1"/>
  <c r="J852" i="1"/>
  <c r="J851" i="1" s="1"/>
  <c r="I852" i="1"/>
  <c r="I851" i="1" s="1"/>
  <c r="H852" i="1"/>
  <c r="G852" i="1"/>
  <c r="G851" i="1" s="1"/>
  <c r="F852" i="1"/>
  <c r="E852" i="1"/>
  <c r="E851" i="1" s="1"/>
  <c r="D852" i="1"/>
  <c r="C852" i="1"/>
  <c r="C851" i="1" s="1"/>
  <c r="N851" i="1"/>
  <c r="C849" i="1"/>
  <c r="C848" i="1" s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636" i="1"/>
  <c r="C628" i="1"/>
  <c r="C627" i="1"/>
  <c r="C623" i="1"/>
  <c r="C647" i="1"/>
  <c r="C622" i="1"/>
  <c r="C621" i="1"/>
  <c r="C452" i="1"/>
  <c r="C322" i="1"/>
  <c r="C391" i="1"/>
  <c r="C380" i="1"/>
  <c r="C379" i="1"/>
  <c r="C377" i="1"/>
  <c r="C373" i="1"/>
  <c r="C372" i="1"/>
  <c r="C371" i="1"/>
  <c r="C36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E1101" i="1"/>
  <c r="F1101" i="1"/>
  <c r="G1101" i="1"/>
  <c r="I1101" i="1"/>
  <c r="J1008" i="1"/>
  <c r="D962" i="1"/>
  <c r="E962" i="1"/>
  <c r="F962" i="1"/>
  <c r="G962" i="1"/>
  <c r="H962" i="1"/>
  <c r="I962" i="1"/>
  <c r="J962" i="1"/>
  <c r="K962" i="1"/>
  <c r="M962" i="1"/>
  <c r="D923" i="1"/>
  <c r="D922" i="1" s="1"/>
  <c r="E923" i="1"/>
  <c r="E922" i="1" s="1"/>
  <c r="F923" i="1"/>
  <c r="F922" i="1" s="1"/>
  <c r="G923" i="1"/>
  <c r="G922" i="1" s="1"/>
  <c r="H923" i="1"/>
  <c r="H922" i="1" s="1"/>
  <c r="I923" i="1"/>
  <c r="I922" i="1" s="1"/>
  <c r="J923" i="1"/>
  <c r="J922" i="1" s="1"/>
  <c r="K923" i="1"/>
  <c r="K922" i="1" s="1"/>
  <c r="L923" i="1"/>
  <c r="L922" i="1" s="1"/>
  <c r="M923" i="1"/>
  <c r="M922" i="1" s="1"/>
  <c r="N923" i="1"/>
  <c r="N922" i="1" s="1"/>
  <c r="O923" i="1"/>
  <c r="O922" i="1" s="1"/>
  <c r="P923" i="1"/>
  <c r="P922" i="1" s="1"/>
  <c r="Q923" i="1"/>
  <c r="Q922" i="1" s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D896" i="1"/>
  <c r="D895" i="1" s="1"/>
  <c r="E896" i="1"/>
  <c r="E895" i="1" s="1"/>
  <c r="F896" i="1"/>
  <c r="F895" i="1" s="1"/>
  <c r="G896" i="1"/>
  <c r="G895" i="1" s="1"/>
  <c r="H896" i="1"/>
  <c r="H895" i="1" s="1"/>
  <c r="I896" i="1"/>
  <c r="I895" i="1" s="1"/>
  <c r="J896" i="1"/>
  <c r="J895" i="1" s="1"/>
  <c r="K896" i="1"/>
  <c r="K895" i="1" s="1"/>
  <c r="L896" i="1"/>
  <c r="L895" i="1" s="1"/>
  <c r="M896" i="1"/>
  <c r="M895" i="1" s="1"/>
  <c r="N896" i="1"/>
  <c r="N895" i="1" s="1"/>
  <c r="O896" i="1"/>
  <c r="O895" i="1" s="1"/>
  <c r="P896" i="1"/>
  <c r="P895" i="1" s="1"/>
  <c r="Q896" i="1"/>
  <c r="Q895" i="1" s="1"/>
  <c r="C896" i="1"/>
  <c r="C891" i="1"/>
  <c r="D616" i="1"/>
  <c r="I616" i="1"/>
  <c r="J616" i="1"/>
  <c r="L616" i="1"/>
  <c r="N616" i="1"/>
  <c r="P616" i="1"/>
  <c r="K616" i="1"/>
  <c r="M616" i="1"/>
  <c r="O616" i="1"/>
  <c r="E616" i="1"/>
  <c r="D589" i="1"/>
  <c r="G589" i="1"/>
  <c r="I589" i="1"/>
  <c r="K589" i="1"/>
  <c r="M589" i="1"/>
  <c r="O589" i="1"/>
  <c r="L443" i="1"/>
  <c r="M443" i="1"/>
  <c r="N443" i="1"/>
  <c r="O443" i="1"/>
  <c r="P443" i="1"/>
  <c r="Q443" i="1"/>
  <c r="E443" i="1"/>
  <c r="F443" i="1"/>
  <c r="G443" i="1"/>
  <c r="H443" i="1"/>
  <c r="I443" i="1"/>
  <c r="J443" i="1"/>
  <c r="K443" i="1"/>
  <c r="C893" i="1"/>
  <c r="C981" i="1" l="1"/>
  <c r="C997" i="1"/>
  <c r="C589" i="1"/>
  <c r="C864" i="1"/>
  <c r="C654" i="1"/>
  <c r="H1108" i="1"/>
  <c r="C1060" i="1"/>
  <c r="Q1008" i="1"/>
  <c r="K1008" i="1"/>
  <c r="G1008" i="1"/>
  <c r="E1008" i="1"/>
  <c r="L1008" i="1"/>
  <c r="H1008" i="1"/>
  <c r="F1008" i="1"/>
  <c r="D1008" i="1"/>
  <c r="C498" i="1"/>
  <c r="C528" i="1"/>
  <c r="C937" i="1"/>
  <c r="G936" i="1"/>
  <c r="F851" i="1"/>
  <c r="C22" i="1"/>
  <c r="Q851" i="1"/>
  <c r="C1024" i="1"/>
  <c r="I1008" i="1"/>
  <c r="H616" i="1"/>
  <c r="Q616" i="1"/>
  <c r="Q589" i="1"/>
  <c r="E589" i="1"/>
  <c r="C1106" i="1"/>
  <c r="P589" i="1"/>
  <c r="N589" i="1"/>
  <c r="L589" i="1"/>
  <c r="J589" i="1"/>
  <c r="H589" i="1"/>
  <c r="F589" i="1"/>
  <c r="Q929" i="1"/>
  <c r="O929" i="1"/>
  <c r="M929" i="1"/>
  <c r="K929" i="1"/>
  <c r="I929" i="1"/>
  <c r="G929" i="1"/>
  <c r="E929" i="1"/>
  <c r="G616" i="1"/>
  <c r="D929" i="1"/>
  <c r="F929" i="1"/>
  <c r="H929" i="1"/>
  <c r="J929" i="1"/>
  <c r="L929" i="1"/>
  <c r="N929" i="1"/>
  <c r="P929" i="1"/>
  <c r="F616" i="1"/>
  <c r="C906" i="1"/>
  <c r="C905" i="1" s="1"/>
  <c r="M851" i="1"/>
  <c r="E864" i="1"/>
  <c r="I864" i="1"/>
  <c r="M864" i="1"/>
  <c r="Q864" i="1"/>
  <c r="M1101" i="1"/>
  <c r="D864" i="1"/>
  <c r="F864" i="1"/>
  <c r="H864" i="1"/>
  <c r="J864" i="1"/>
  <c r="L864" i="1"/>
  <c r="N864" i="1"/>
  <c r="P864" i="1"/>
  <c r="G864" i="1"/>
  <c r="K864" i="1"/>
  <c r="O864" i="1"/>
  <c r="D851" i="1"/>
  <c r="H851" i="1"/>
  <c r="L851" i="1"/>
  <c r="P851" i="1"/>
  <c r="N1101" i="1"/>
  <c r="K1101" i="1"/>
  <c r="Q1101" i="1"/>
  <c r="O1008" i="1"/>
  <c r="M1008" i="1"/>
  <c r="P1008" i="1"/>
  <c r="N1008" i="1"/>
  <c r="O1101" i="1"/>
  <c r="Q962" i="1"/>
  <c r="Q654" i="1"/>
  <c r="O654" i="1"/>
  <c r="M654" i="1"/>
  <c r="K654" i="1"/>
  <c r="I654" i="1"/>
  <c r="G654" i="1"/>
  <c r="E654" i="1"/>
  <c r="D890" i="1"/>
  <c r="P890" i="1"/>
  <c r="N890" i="1"/>
  <c r="L890" i="1"/>
  <c r="J890" i="1"/>
  <c r="H890" i="1"/>
  <c r="F890" i="1"/>
  <c r="C890" i="1"/>
  <c r="Q890" i="1"/>
  <c r="O890" i="1"/>
  <c r="M890" i="1"/>
  <c r="K890" i="1"/>
  <c r="I890" i="1"/>
  <c r="G890" i="1"/>
  <c r="E890" i="1"/>
  <c r="O962" i="1"/>
  <c r="P654" i="1"/>
  <c r="N654" i="1"/>
  <c r="L654" i="1"/>
  <c r="J654" i="1"/>
  <c r="H654" i="1"/>
  <c r="F654" i="1"/>
  <c r="D654" i="1"/>
  <c r="E1213" i="1"/>
  <c r="F1213" i="1"/>
  <c r="I1213" i="1"/>
  <c r="J1213" i="1"/>
  <c r="M1213" i="1"/>
  <c r="N1213" i="1"/>
  <c r="Q1213" i="1"/>
  <c r="D1108" i="1"/>
  <c r="D21" i="1" s="1"/>
  <c r="C463" i="1" l="1"/>
  <c r="P1108" i="1"/>
  <c r="L1108" i="1"/>
  <c r="C1107" i="1"/>
  <c r="C1105" i="1" s="1"/>
  <c r="C1109" i="1"/>
  <c r="J1101" i="1"/>
  <c r="C909" i="1"/>
  <c r="C885" i="1"/>
  <c r="C882" i="1" s="1"/>
  <c r="C926" i="1"/>
  <c r="C923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O19" i="1" l="1"/>
  <c r="O1164" i="1"/>
  <c r="K19" i="1"/>
  <c r="K1164" i="1"/>
  <c r="I19" i="1"/>
  <c r="I1164" i="1"/>
  <c r="G19" i="1"/>
  <c r="G1164" i="1"/>
  <c r="P19" i="1"/>
  <c r="P1164" i="1"/>
  <c r="N19" i="1"/>
  <c r="N1164" i="1"/>
  <c r="L19" i="1"/>
  <c r="L1164" i="1"/>
  <c r="J19" i="1"/>
  <c r="J1164" i="1"/>
  <c r="H19" i="1"/>
  <c r="H1164" i="1"/>
  <c r="F19" i="1"/>
  <c r="F1164" i="1"/>
  <c r="D19" i="1"/>
  <c r="D1164" i="1"/>
  <c r="Q19" i="1"/>
  <c r="Q1164" i="1"/>
  <c r="M19" i="1"/>
  <c r="M1164" i="1"/>
  <c r="E19" i="1"/>
  <c r="E1164" i="1"/>
  <c r="C1108" i="1"/>
  <c r="P1101" i="1"/>
  <c r="L1101" i="1"/>
  <c r="D1101" i="1"/>
  <c r="H1101" i="1"/>
  <c r="C925" i="1"/>
  <c r="C922" i="1" s="1"/>
  <c r="C1101" i="1" l="1"/>
  <c r="P1206" i="1" l="1"/>
  <c r="N1206" i="1"/>
  <c r="L1206" i="1"/>
  <c r="J1206" i="1"/>
  <c r="H1206" i="1"/>
  <c r="F1206" i="1"/>
  <c r="Q1206" i="1"/>
  <c r="O1206" i="1"/>
  <c r="M1206" i="1"/>
  <c r="K1206" i="1"/>
  <c r="I1206" i="1"/>
  <c r="G1206" i="1"/>
  <c r="E1206" i="1"/>
  <c r="D1206" i="1"/>
  <c r="E1077" i="1"/>
  <c r="I1077" i="1"/>
  <c r="M1077" i="1"/>
  <c r="O1077" i="1"/>
  <c r="Q1077" i="1"/>
  <c r="D1077" i="1"/>
  <c r="C1078" i="1"/>
  <c r="C1077" i="1" s="1"/>
  <c r="J1077" i="1" l="1"/>
  <c r="L1077" i="1"/>
  <c r="K1077" i="1"/>
  <c r="P1077" i="1"/>
  <c r="G1077" i="1"/>
  <c r="N1077" i="1"/>
  <c r="F1077" i="1"/>
  <c r="H1077" i="1"/>
  <c r="C956" i="1"/>
  <c r="C941" i="1"/>
  <c r="G960" i="1"/>
  <c r="G957" i="1" s="1"/>
  <c r="G21" i="1" s="1"/>
  <c r="C1165" i="1"/>
  <c r="C1164" i="1" s="1"/>
  <c r="C635" i="1"/>
  <c r="C645" i="1"/>
  <c r="C637" i="1" s="1"/>
  <c r="C626" i="1"/>
  <c r="C624" i="1"/>
  <c r="C634" i="1"/>
  <c r="C633" i="1"/>
  <c r="C618" i="1"/>
  <c r="K907" i="1" l="1"/>
  <c r="K21" i="1" s="1"/>
  <c r="C617" i="1"/>
  <c r="C625" i="1"/>
  <c r="H960" i="1"/>
  <c r="H957" i="1" s="1"/>
  <c r="H21" i="1" s="1"/>
  <c r="C939" i="1"/>
  <c r="C936" i="1" s="1"/>
  <c r="C953" i="1"/>
  <c r="C942" i="1" s="1"/>
  <c r="C33" i="1"/>
  <c r="C32" i="1" s="1"/>
  <c r="C188" i="1"/>
  <c r="C189" i="1"/>
  <c r="C365" i="1"/>
  <c r="C366" i="1"/>
  <c r="C383" i="1"/>
  <c r="C384" i="1"/>
  <c r="C386" i="1"/>
  <c r="C218" i="1"/>
  <c r="C220" i="1"/>
  <c r="C227" i="1"/>
  <c r="C389" i="1"/>
  <c r="C249" i="1"/>
  <c r="C394" i="1"/>
  <c r="C259" i="1"/>
  <c r="C396" i="1"/>
  <c r="C260" i="1"/>
  <c r="C261" i="1"/>
  <c r="C397" i="1"/>
  <c r="C400" i="1"/>
  <c r="C359" i="1"/>
  <c r="C281" i="1"/>
  <c r="C407" i="1"/>
  <c r="C408" i="1"/>
  <c r="C409" i="1"/>
  <c r="C410" i="1"/>
  <c r="C412" i="1"/>
  <c r="C413" i="1"/>
  <c r="C414" i="1"/>
  <c r="C415" i="1"/>
  <c r="C420" i="1"/>
  <c r="C318" i="1"/>
  <c r="C423" i="1"/>
  <c r="C427" i="1"/>
  <c r="C431" i="1"/>
  <c r="C432" i="1"/>
  <c r="C433" i="1"/>
  <c r="C434" i="1"/>
  <c r="C436" i="1"/>
  <c r="C437" i="1"/>
  <c r="C439" i="1"/>
  <c r="C353" i="1"/>
  <c r="C442" i="1"/>
  <c r="C448" i="1"/>
  <c r="C461" i="1"/>
  <c r="C462" i="1"/>
  <c r="C451" i="1"/>
  <c r="C888" i="1"/>
  <c r="C887" i="1" s="1"/>
  <c r="C898" i="1"/>
  <c r="C895" i="1" s="1"/>
  <c r="C917" i="1"/>
  <c r="C919" i="1"/>
  <c r="C921" i="1"/>
  <c r="C929" i="1"/>
  <c r="L966" i="1"/>
  <c r="P965" i="1"/>
  <c r="P21" i="1" s="1"/>
  <c r="C979" i="1"/>
  <c r="C978" i="1" s="1"/>
  <c r="D1024" i="1"/>
  <c r="C1125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C1177" i="1"/>
  <c r="C1176" i="1" s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D1213" i="1"/>
  <c r="G1213" i="1"/>
  <c r="H1213" i="1"/>
  <c r="K1213" i="1"/>
  <c r="L1213" i="1"/>
  <c r="O1213" i="1"/>
  <c r="P1213" i="1"/>
  <c r="C177" i="1" l="1"/>
  <c r="C355" i="1"/>
  <c r="K904" i="1"/>
  <c r="C616" i="1"/>
  <c r="C960" i="1"/>
  <c r="C957" i="1" s="1"/>
  <c r="L965" i="1"/>
  <c r="L907" i="1"/>
  <c r="L21" i="1" s="1"/>
  <c r="D887" i="1"/>
  <c r="C916" i="1"/>
  <c r="C920" i="1"/>
  <c r="C446" i="1"/>
  <c r="C454" i="1"/>
  <c r="P962" i="1"/>
  <c r="G935" i="1"/>
  <c r="C966" i="1"/>
  <c r="C807" i="1"/>
  <c r="C19" i="1" s="1"/>
  <c r="Q887" i="1"/>
  <c r="O887" i="1"/>
  <c r="M887" i="1"/>
  <c r="K887" i="1"/>
  <c r="I887" i="1"/>
  <c r="G887" i="1"/>
  <c r="E887" i="1"/>
  <c r="P887" i="1"/>
  <c r="N887" i="1"/>
  <c r="L887" i="1"/>
  <c r="J887" i="1"/>
  <c r="H887" i="1"/>
  <c r="F887" i="1"/>
  <c r="N962" i="1"/>
  <c r="C814" i="1"/>
  <c r="C20" i="1" l="1"/>
  <c r="L904" i="1"/>
  <c r="C443" i="1"/>
  <c r="C31" i="1"/>
  <c r="C806" i="1"/>
  <c r="C913" i="1"/>
  <c r="C965" i="1"/>
  <c r="C962" i="1" s="1"/>
  <c r="C907" i="1"/>
  <c r="C904" i="1" s="1"/>
  <c r="C935" i="1"/>
  <c r="L962" i="1"/>
  <c r="C1213" i="1"/>
  <c r="C21" i="1" l="1"/>
  <c r="D913" i="1"/>
  <c r="H913" i="1"/>
  <c r="J913" i="1"/>
  <c r="L806" i="1"/>
  <c r="N806" i="1"/>
  <c r="P806" i="1"/>
  <c r="E806" i="1"/>
  <c r="G913" i="1"/>
  <c r="I913" i="1"/>
  <c r="Q913" i="1"/>
  <c r="K806" i="1"/>
  <c r="M806" i="1"/>
  <c r="O806" i="1"/>
  <c r="F806" i="1"/>
  <c r="Q806" i="1"/>
  <c r="J935" i="1"/>
  <c r="P935" i="1"/>
  <c r="O935" i="1"/>
  <c r="J806" i="1"/>
  <c r="E935" i="1"/>
  <c r="Q935" i="1"/>
  <c r="K935" i="1"/>
  <c r="F935" i="1"/>
  <c r="D935" i="1"/>
  <c r="N935" i="1"/>
  <c r="Q1024" i="1"/>
  <c r="M1024" i="1"/>
  <c r="I1024" i="1"/>
  <c r="E1024" i="1"/>
  <c r="N1024" i="1"/>
  <c r="J1024" i="1"/>
  <c r="F1024" i="1"/>
  <c r="H935" i="1"/>
  <c r="M935" i="1"/>
  <c r="O1024" i="1"/>
  <c r="K1024" i="1"/>
  <c r="G1024" i="1"/>
  <c r="P1024" i="1"/>
  <c r="L1024" i="1"/>
  <c r="H1024" i="1"/>
  <c r="F913" i="1"/>
  <c r="L913" i="1"/>
  <c r="N913" i="1"/>
  <c r="P913" i="1"/>
  <c r="G806" i="1"/>
  <c r="I806" i="1"/>
  <c r="E913" i="1"/>
  <c r="K913" i="1"/>
  <c r="M913" i="1"/>
  <c r="O913" i="1"/>
  <c r="D806" i="1"/>
  <c r="H806" i="1"/>
  <c r="I935" i="1"/>
  <c r="E463" i="1"/>
  <c r="I463" i="1"/>
  <c r="M463" i="1"/>
  <c r="Q463" i="1"/>
  <c r="H463" i="1"/>
  <c r="N463" i="1"/>
  <c r="P463" i="1"/>
  <c r="O463" i="1"/>
  <c r="K463" i="1"/>
  <c r="J463" i="1"/>
  <c r="F463" i="1"/>
  <c r="G463" i="1"/>
  <c r="L935" i="1"/>
  <c r="L463" i="1"/>
  <c r="D463" i="1"/>
  <c r="C1041" i="1" l="1"/>
  <c r="M1041" i="1"/>
  <c r="G1041" i="1"/>
  <c r="N1041" i="1"/>
  <c r="Q1041" i="1"/>
  <c r="I1041" i="1"/>
  <c r="O1041" i="1"/>
  <c r="H1041" i="1"/>
  <c r="E1041" i="1"/>
  <c r="J1041" i="1"/>
  <c r="F1041" i="1"/>
  <c r="K1041" i="1"/>
  <c r="L1041" i="1"/>
  <c r="D1041" i="1"/>
  <c r="P1041" i="1"/>
  <c r="J1002" i="1" l="1"/>
  <c r="F1002" i="1"/>
  <c r="M1002" i="1"/>
  <c r="G1002" i="1"/>
  <c r="L1002" i="1"/>
  <c r="N1002" i="1"/>
  <c r="O1002" i="1"/>
  <c r="Q1002" i="1"/>
  <c r="E1002" i="1"/>
  <c r="P1002" i="1"/>
  <c r="K1002" i="1"/>
  <c r="I1002" i="1"/>
  <c r="H1002" i="1"/>
  <c r="D1002" i="1"/>
  <c r="C779" i="1"/>
  <c r="C18" i="1" s="1"/>
  <c r="K779" i="1"/>
  <c r="F779" i="1"/>
  <c r="N779" i="1"/>
  <c r="J779" i="1"/>
  <c r="H779" i="1"/>
  <c r="M779" i="1"/>
  <c r="Q779" i="1"/>
  <c r="E779" i="1"/>
  <c r="D779" i="1"/>
  <c r="G779" i="1"/>
  <c r="O779" i="1"/>
  <c r="L779" i="1"/>
  <c r="I779" i="1"/>
  <c r="P779" i="1"/>
  <c r="P18" i="1" s="1"/>
  <c r="G18" i="1" l="1"/>
  <c r="K18" i="1"/>
  <c r="L18" i="1"/>
  <c r="E18" i="1"/>
  <c r="H18" i="1"/>
  <c r="I18" i="1"/>
  <c r="D18" i="1"/>
  <c r="Q18" i="1"/>
  <c r="N18" i="1"/>
  <c r="F18" i="1"/>
  <c r="O18" i="1"/>
  <c r="M18" i="1"/>
  <c r="J18" i="1"/>
</calcChain>
</file>

<file path=xl/sharedStrings.xml><?xml version="1.0" encoding="utf-8"?>
<sst xmlns="http://schemas.openxmlformats.org/spreadsheetml/2006/main" count="1252" uniqueCount="1205">
  <si>
    <t>№ п/п</t>
  </si>
  <si>
    <t>Адрес МКД</t>
  </si>
  <si>
    <t>Стоимость капитального ремонта ВСЕГО</t>
  </si>
  <si>
    <t>руб.</t>
  </si>
  <si>
    <t>ед.</t>
  </si>
  <si>
    <t>кв.м.</t>
  </si>
  <si>
    <t>куб.м.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</si>
  <si>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</si>
  <si>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</si>
  <si>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</si>
  <si>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</si>
  <si>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</si>
  <si>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</si>
  <si>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</si>
  <si>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</si>
  <si>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</si>
  <si>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</si>
  <si>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</si>
  <si>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</si>
  <si>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</si>
  <si>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</si>
  <si>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</si>
  <si>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Итого по Алтайскому краю</t>
  </si>
  <si>
    <t>Итого по Алтайскому краю 2017 год</t>
  </si>
  <si>
    <t>Итого по Алтайскому краю 2018 год</t>
  </si>
  <si>
    <t>Итого по Алтайскому краю 2019 год</t>
  </si>
  <si>
    <t>Итого по г. Барнаулу</t>
  </si>
  <si>
    <t>Итого по г. Барнаулу 2017 год</t>
  </si>
  <si>
    <t>Итого по г. Барнаулу 2018 год</t>
  </si>
  <si>
    <t>Итого по г. Алейску</t>
  </si>
  <si>
    <t>Итого по г. Белокуриха</t>
  </si>
  <si>
    <t>Итого по г. Белокуриха 2017 год</t>
  </si>
  <si>
    <t>Итого по г. Белокуриха 2018 год</t>
  </si>
  <si>
    <t>Итого по г. Бийску</t>
  </si>
  <si>
    <t>Итого по г. Заринску</t>
  </si>
  <si>
    <t>Итого по г. Заринску 2017 год</t>
  </si>
  <si>
    <t>Итого по г. Заринску 2018 год</t>
  </si>
  <si>
    <t>Итого по г. Заринску 2019 год</t>
  </si>
  <si>
    <t>Итого по г. Новоалтайску</t>
  </si>
  <si>
    <t>Итого по г. Новоалтайску 2017 год</t>
  </si>
  <si>
    <t>Итого по г. Новоалтайску 2018 год</t>
  </si>
  <si>
    <t>Итого по г. Новоалтайску 2019 год</t>
  </si>
  <si>
    <t>Итого по г. Рубцовску</t>
  </si>
  <si>
    <t>Итого по г. Славгороду</t>
  </si>
  <si>
    <t>Итого по г. Славгороду 2017 год</t>
  </si>
  <si>
    <t>Итого по г. Славгороду 2019 год</t>
  </si>
  <si>
    <t>Итого по г. Яровое</t>
  </si>
  <si>
    <t>Итого по г. Яровое 2017 год</t>
  </si>
  <si>
    <t>Итого по г. Яровое 2018 год</t>
  </si>
  <si>
    <t>Итого по г. Яровое 2019 год</t>
  </si>
  <si>
    <t>Итого по Алтайскому району 2019 год</t>
  </si>
  <si>
    <t>Итого по Баевскому району</t>
  </si>
  <si>
    <t>Итого по Баевскому району 2018 год</t>
  </si>
  <si>
    <t>Итого по Бийскому району</t>
  </si>
  <si>
    <t>Итого по Бийскому району 2017 год</t>
  </si>
  <si>
    <t>Итого по Бийскому району 2018 год</t>
  </si>
  <si>
    <t>Итого по Бийскому району 2019 год</t>
  </si>
  <si>
    <t>Итого по Благовещенскому району</t>
  </si>
  <si>
    <t>Итого по Бурлинскому району</t>
  </si>
  <si>
    <t>Итого по Быстроистокскому району</t>
  </si>
  <si>
    <t>Итого по Волчихинскому району</t>
  </si>
  <si>
    <t>Итого по Егорьевскому району</t>
  </si>
  <si>
    <t>Итого по Ельцовскому району</t>
  </si>
  <si>
    <t>Итого по Завьяловскому району</t>
  </si>
  <si>
    <t>Итого по Залесовскому району</t>
  </si>
  <si>
    <t>Итого по Заринскому району</t>
  </si>
  <si>
    <t>Итого по Змеиногорскому району</t>
  </si>
  <si>
    <t>Итого по Зональному району</t>
  </si>
  <si>
    <t>Итого по Зональному району 2017 год</t>
  </si>
  <si>
    <t>Итого по Зональному району 2018 год</t>
  </si>
  <si>
    <t>Итого по Калманскому району</t>
  </si>
  <si>
    <t>Итого по Каменскому району</t>
  </si>
  <si>
    <t>Итого по Ключевскому району</t>
  </si>
  <si>
    <t>Итого по Красногорскому району</t>
  </si>
  <si>
    <t>Итого по Краснощековскому району</t>
  </si>
  <si>
    <t>Итого по Крутихинскому району</t>
  </si>
  <si>
    <t>Итого по Кулундинскому району</t>
  </si>
  <si>
    <t>Итого по Курьинскому району</t>
  </si>
  <si>
    <t>Итого по Кытмановскому району</t>
  </si>
  <si>
    <t>Итого по Локтевскому району</t>
  </si>
  <si>
    <t>Итого по Локтевскому району 2017 год</t>
  </si>
  <si>
    <t>Итого по Локтевскому району 2018 год</t>
  </si>
  <si>
    <t>Итого по Локтевскому району 2019 год</t>
  </si>
  <si>
    <t>Итого по Мамонтовскому району</t>
  </si>
  <si>
    <t>Итого по Мамонтовскому району 2017 год</t>
  </si>
  <si>
    <t>Итого по Мамонтовскому району 2018 год</t>
  </si>
  <si>
    <t>Итого по Мамонтовскому району 2019 год</t>
  </si>
  <si>
    <t>Итого по Михайловскому району</t>
  </si>
  <si>
    <t>Итого по Немецкому национальному району</t>
  </si>
  <si>
    <t>Итого по Павловскому району</t>
  </si>
  <si>
    <t>Итого по Панкрушихинскому району</t>
  </si>
  <si>
    <t>Итого по Первомайскому району</t>
  </si>
  <si>
    <t>Итого по Поспелихинскому району</t>
  </si>
  <si>
    <t>Итого по Ребрихинскому району</t>
  </si>
  <si>
    <t>Итого по Родинскому району</t>
  </si>
  <si>
    <t>Итого по Родинскому району 2019 год</t>
  </si>
  <si>
    <t>Итого по Смоленскому району</t>
  </si>
  <si>
    <t>Итого по Советскому району</t>
  </si>
  <si>
    <t>Итого по Солтонскому району</t>
  </si>
  <si>
    <t>Итого по Солтонскому району 2017 год</t>
  </si>
  <si>
    <t>Итого по Табунскому району</t>
  </si>
  <si>
    <t>Итого по Табунскому району 2018 год</t>
  </si>
  <si>
    <t>Итого по Топчихинскому району</t>
  </si>
  <si>
    <t>Итого по Третьяковскому району</t>
  </si>
  <si>
    <t>Итого по Троицкому району</t>
  </si>
  <si>
    <t>Итого по Тюменцевскому району</t>
  </si>
  <si>
    <t>Итого по Угловскому району</t>
  </si>
  <si>
    <t>Итого по Усть-Пристанскому району</t>
  </si>
  <si>
    <t>Итого по Хабарскому району</t>
  </si>
  <si>
    <t>Итого по Целинному району</t>
  </si>
  <si>
    <t>Итого по Чарышскому району</t>
  </si>
  <si>
    <t>Итого по Шелаболихинскому району</t>
  </si>
  <si>
    <t>Итого по Шипуновскому району</t>
  </si>
  <si>
    <t>Итого по Шипуновскому району 2018 год</t>
  </si>
  <si>
    <t>Итого по Шипуновскому району 2019 год</t>
  </si>
  <si>
    <t>Итого по Благовещенскому району 2017 год</t>
  </si>
  <si>
    <t>Итого по Благовещенскому району 2018 год</t>
  </si>
  <si>
    <t>Итого по Благовещенскому району 2019 год</t>
  </si>
  <si>
    <t>Итого по Красногорскому району 2017 год</t>
  </si>
  <si>
    <t>Итого по Красногорскому району 2018 год</t>
  </si>
  <si>
    <t>Итого по Крутихинскому району 2018 год</t>
  </si>
  <si>
    <t>Итого по Курьинскому району 2017 год</t>
  </si>
  <si>
    <t>Итого по Курьинскому району 2018 год</t>
  </si>
  <si>
    <t>Итого по Михайловскому району 2017 год</t>
  </si>
  <si>
    <t>Итого по Михайловскому району 2018 год</t>
  </si>
  <si>
    <t>Итого по Михайловскому району 2019 год</t>
  </si>
  <si>
    <t>Итого по Целинному району 2018 год</t>
  </si>
  <si>
    <t>Итого по Целинному району 2019 год</t>
  </si>
  <si>
    <t>Алтайский район, с. Алтайское, ул. Советская, д. 198</t>
  </si>
  <si>
    <t>Алтайский район, с. Алтайское, ул. Советская, д. 202</t>
  </si>
  <si>
    <t>Бурлинский район, с. Бурла, ул. Советская, д. 34</t>
  </si>
  <si>
    <t>г. Рубцовск, пер. Гражданский, д. 8</t>
  </si>
  <si>
    <t>г. Рубцовск, ул. Алтайская, д. 102</t>
  </si>
  <si>
    <t>г. Рубцовск, ул. Алтайская, д. 189а</t>
  </si>
  <si>
    <t>г. Рубцовск, ул. Громова, д. 18</t>
  </si>
  <si>
    <t>г. Рубцовск, ул. Дзержинского, д. 10</t>
  </si>
  <si>
    <t>г. Рубцовск, ул. Дзержинского, д. 15</t>
  </si>
  <si>
    <t>г. Рубцовск, ул. Карла Маркса, д. 233</t>
  </si>
  <si>
    <t>г. Рубцовск, ул. Комсомольская, д. 234</t>
  </si>
  <si>
    <t>г. Рубцовск, ул. Красная, д. 85</t>
  </si>
  <si>
    <t>г. Рубцовск, ул. Красная, д. 87</t>
  </si>
  <si>
    <t>г. Рубцовск, ул. Октябрьская, д. 33</t>
  </si>
  <si>
    <t>г. Рубцовск, ул. Октябрьская, д. 159</t>
  </si>
  <si>
    <t>ЗАТО Сибирский, ул. Строителей, д. 3</t>
  </si>
  <si>
    <t>Егорьевский район, с. Новоегорьевское, ул. Комарова, д. 9</t>
  </si>
  <si>
    <t>Егорьевский район, с. Новоегорьевское, пер. Школьный, д. 24</t>
  </si>
  <si>
    <t>Ельцовский район, с. Ельцовка, ул. им. Ленина, д. 8</t>
  </si>
  <si>
    <t>Заринский район, с. Новомоношкино, ул. Новая, д. 14</t>
  </si>
  <si>
    <t>Змеиногорский район, г. Змеиногорск, ул. Горняков, д. 6</t>
  </si>
  <si>
    <t>Калманский район, с. Калманка, ул. Октябрьская, д. 6</t>
  </si>
  <si>
    <t>Каменский район, г. Камень-на-Оби, ул. Ленина, д. 46</t>
  </si>
  <si>
    <t>Каменский район, г. Камень-на-Оби, ул. Омская, д. 126</t>
  </si>
  <si>
    <t>Каменский район, г. Камень-на-Оби, ул. Пушкина, д. 45</t>
  </si>
  <si>
    <t>Каменский район, г. Камень-на-Оби, ул. Радостная, д. 6</t>
  </si>
  <si>
    <t>Каменский район, г. Камень-на-Оби, ул. Радостная, д. 8</t>
  </si>
  <si>
    <t>Каменский район, г. Камень-на-Оби, ул. Солнечная, д. 5</t>
  </si>
  <si>
    <t>Каменский район, г. Камень-на-Оби, ул. Солнечная, д. 7</t>
  </si>
  <si>
    <t>Каменский район, г. Камень-на-Оби, ул. Солнечная, д. 12</t>
  </si>
  <si>
    <t>Каменский район, г. Камень-на-Оби, ул. Строительная, д. 6</t>
  </si>
  <si>
    <t>Кулундинский район, с. Кулунда, пер. Калинина, д. 2</t>
  </si>
  <si>
    <t>Кулундинский район, с. Кулунда, ул. Ленина, д. 38</t>
  </si>
  <si>
    <t>Кулундинский район, с. Кулунда, ул. Лермонтова, д. 8</t>
  </si>
  <si>
    <t>Кулундинский район, с. Кулунда, ул. Первомайская, д. 22</t>
  </si>
  <si>
    <t>Кулундинский район, с. Кулунда, ул. Советская, д. 18</t>
  </si>
  <si>
    <t>Кулундинский район, с. Кулунда, ул. Советская, д. 71</t>
  </si>
  <si>
    <t>Кулундинский район, с. Кулунда, ул. Целинная, д. 13</t>
  </si>
  <si>
    <t>Кулундинский район, с. Кулунда, ул. Целинная, д. 53</t>
  </si>
  <si>
    <t>Кулундинский район, с. Кулунда, ул. Целинная, д. 55</t>
  </si>
  <si>
    <t>Кулундинский район, с. Кулунда, ул. Целинная, д. 63</t>
  </si>
  <si>
    <t xml:space="preserve">Кытмановский район, с. Кытманово, ул. Комсомольская, д. 13 </t>
  </si>
  <si>
    <t>Кытмановский район, с. Кытманово, ул. Макаренко, д. 12</t>
  </si>
  <si>
    <t>Кытмановский район, с. Кытманово, ул. Советская, д. 69</t>
  </si>
  <si>
    <t>Павловский район, п. Новые Зори, ул. Дачная, д. 13</t>
  </si>
  <si>
    <t>Павловский район, с. Павловск, пер. Пожогина, д. 30</t>
  </si>
  <si>
    <t>Павловский район, с. Павловск, пер. Пожогина, д. 32</t>
  </si>
  <si>
    <t>Павловский район, с. Павловск, пер. Пожогина, д. 33</t>
  </si>
  <si>
    <t>Павловский район, с. Павловск, пер. Пожогина, д. 37</t>
  </si>
  <si>
    <t>Павловский район, с. Павловск, ул. Ощепкова, д. 42</t>
  </si>
  <si>
    <t>Тальменский район, с. Ларичиха, ул. Вокзальная, д. 5</t>
  </si>
  <si>
    <t>Топчихинский район, с. Топчиха, ул. Куйбышева, д. 39</t>
  </si>
  <si>
    <t>Топчихинский район, с. Топчиха, ул. Ленина, д. 40</t>
  </si>
  <si>
    <t>Троицкий район, с. Троицкое, Микрорайон, д. 1</t>
  </si>
  <si>
    <t>Троицкий район, с. Троицкое, Микрорайон, д. 3</t>
  </si>
  <si>
    <t>Троицкий район, с. Троицкое, Микрорайон, д. 4</t>
  </si>
  <si>
    <t>Троицкий район, с. Троицкое, Микрорайон, д. 8</t>
  </si>
  <si>
    <t>Тюменцевский район, с. Тюменцево, ул. Луговая, д. 36</t>
  </si>
  <si>
    <t>Хабарский район, с. Мартовка, ул. Ленина, д. 58</t>
  </si>
  <si>
    <t>Хабарский район, с. Хабары, ул. Калинина, д. 24</t>
  </si>
  <si>
    <t>Итого по г. Алейску 2018 год</t>
  </si>
  <si>
    <t>Итого по г. Алейску 2019 год</t>
  </si>
  <si>
    <t>Итого по г. Бийску 2018 год</t>
  </si>
  <si>
    <t>Итого по г. Бийску 2019 год</t>
  </si>
  <si>
    <t>Итого по г. Барнаулу 2019 год</t>
  </si>
  <si>
    <t>г. Рубцовск, ул. Улежникова, д. 3</t>
  </si>
  <si>
    <t>Итого по Завьяловскому району за 2018 год</t>
  </si>
  <si>
    <t>Итого по Каменскому району 2017 год</t>
  </si>
  <si>
    <t>Итого по Каменскому району 2018 год</t>
  </si>
  <si>
    <t>Итого по Каменскому району 2019 год</t>
  </si>
  <si>
    <t>Кулундинский район, с. Кулунда, ул. Ленина, д. 34</t>
  </si>
  <si>
    <t>Итого по Кулундинскому району 2018 год</t>
  </si>
  <si>
    <t>Итого по Советскому району 2018 год</t>
  </si>
  <si>
    <t>Итого по Советскому району 2019 год</t>
  </si>
  <si>
    <t>Итого по Угловскому району 2017 год</t>
  </si>
  <si>
    <t>Итого по Угловскому району 2018 год</t>
  </si>
  <si>
    <t>Родинский район, с. Родино, ул. Первомайская, д. 22</t>
  </si>
  <si>
    <t>Залесовский район, с. Залесово, ул. Комсомольская, д. 59</t>
  </si>
  <si>
    <t>г. Алейск, ул. Комсомольская, д. 114</t>
  </si>
  <si>
    <t>г. Алейск, ул. Советская, д. 101</t>
  </si>
  <si>
    <t>г. Барнаул, б-р 9 Января, д. 104</t>
  </si>
  <si>
    <t>г. Барнаул, р.п. Южный, ул. Чайковского, д. 16</t>
  </si>
  <si>
    <t>г. Барнаул, тракт Павловский, д. 104</t>
  </si>
  <si>
    <t>г. Барнаул, тракт Павловский, д. 138</t>
  </si>
  <si>
    <t>г. Барнаул, ул. Антона Петрова, д. 134</t>
  </si>
  <si>
    <t>г. Барнаул, ул. Антона Петрова, д. 136</t>
  </si>
  <si>
    <t>г. Барнаул, ул. Антона Петрова, д. 154</t>
  </si>
  <si>
    <t>г. Барнаул, ул. Антона Петрова, д. 182</t>
  </si>
  <si>
    <t>г. Барнаул, ул. Антона Петрова, д. 199</t>
  </si>
  <si>
    <t>г. Барнаул, ул. Георгия Исакова, д. 115</t>
  </si>
  <si>
    <t>г. Барнаул, ул. Западная 1-я, д. 12</t>
  </si>
  <si>
    <t>г. Барнаул, ул. Советской Армии, д. 150</t>
  </si>
  <si>
    <t>г. Барнаул, р.п. Южный, ул. Герцена, д. 10</t>
  </si>
  <si>
    <t>г. Барнаул, ул. 50 лет СССР, д. 19</t>
  </si>
  <si>
    <t>г. Барнаул, ул. Анатолия, д. 145</t>
  </si>
  <si>
    <t>г. Барнаул, ул. Антона Петрова, д. 148</t>
  </si>
  <si>
    <t>г. Барнаул, ул. Антона Петрова, д. 176</t>
  </si>
  <si>
    <t>г. Барнаул, ул. Благовещенская, д. 12</t>
  </si>
  <si>
    <t>г. Барнаул, ул. Благовещенская, д. 14</t>
  </si>
  <si>
    <t>г. Барнаул, ул. Брестская, д. 12</t>
  </si>
  <si>
    <t>г. Барнаул, ул. Георгиева, д. 12</t>
  </si>
  <si>
    <t>г. Барнаул, ул. Георгия Исакова, д. 119</t>
  </si>
  <si>
    <t>г. Барнаул, ул. Георгия Исакова, д. 128</t>
  </si>
  <si>
    <t>г. Барнаул, ул. Георгия Исакова, д. 134</t>
  </si>
  <si>
    <t>г. Барнаул, ул. Георгия Исакова, д. 150</t>
  </si>
  <si>
    <t>г. Барнаул, ул. Георгия Исакова, д. 171</t>
  </si>
  <si>
    <t>г. Барнаул, ул. Георгия Исакова, д. 173</t>
  </si>
  <si>
    <t>г. Барнаул, ул. Георгия Исакова, д. 175</t>
  </si>
  <si>
    <t>г. Барнаул, ул. Георгия Исакова, д. 177</t>
  </si>
  <si>
    <t>г. Барнаул, ул. Интернациональная, д. 135</t>
  </si>
  <si>
    <t>г. Барнаул, ул. Матросова, д. 11</t>
  </si>
  <si>
    <t>г. Барнаул, ул. Матросова, д. 15</t>
  </si>
  <si>
    <t>г. Барнаул, ул. Микронная, д. 137</t>
  </si>
  <si>
    <t>г. Барнаул, ул. Новосибирская, д. 11</t>
  </si>
  <si>
    <t>г. Барнаул, ул. Новосибирская, д. 15</t>
  </si>
  <si>
    <t>г. Барнаул, ул. Новосибирская, д. 18</t>
  </si>
  <si>
    <t>г. Барнаул, ул. Попова, д. 186</t>
  </si>
  <si>
    <t>г. Барнаул, ул. Профинтерна, д. 16</t>
  </si>
  <si>
    <t>г. Барнаул, ул. Профинтерна, д. 18</t>
  </si>
  <si>
    <t>г. Барнаул, ул. Сухэ-Батора, д. 12</t>
  </si>
  <si>
    <t>г. Барнаул, ул. Юрина, д. 186, корп. 1</t>
  </si>
  <si>
    <t>г. Барнаул, ул. Юрина, д. 186, корп. 2</t>
  </si>
  <si>
    <t>г. Барнаул, тракт Павловский, д. 124</t>
  </si>
  <si>
    <t>г. Барнаул, ул. Антона Петрова, д. 124</t>
  </si>
  <si>
    <t>г. Барнаул, ул. Антона Петрова, д. 152</t>
  </si>
  <si>
    <t>г. Барнаул, ул. Антона Петрова, д. 178</t>
  </si>
  <si>
    <t>г. Барнаул, ул. Взлетная, д. 14</t>
  </si>
  <si>
    <t>г. Барнаул, ул. Георгия Исакова, д. 169</t>
  </si>
  <si>
    <t>г. Барнаул, ул. Деповская, д. 11</t>
  </si>
  <si>
    <t>г. Барнаул, ул. Деповская, д. 13</t>
  </si>
  <si>
    <t>г. Барнаул, ул. Ползунова, д. 19</t>
  </si>
  <si>
    <t>г. Барнаул, ул. Попова, д. 117</t>
  </si>
  <si>
    <t>г. Барнаул, ул. Попова, д. 137</t>
  </si>
  <si>
    <t>г. Барнаул, ул. Попова, д. 188</t>
  </si>
  <si>
    <t>г. Барнаул, ул. Пролетарская, д. 188</t>
  </si>
  <si>
    <t>г. Барнаул, ул. Рубцовская, д. 12</t>
  </si>
  <si>
    <t>г. Барнаул, ул. Солнцева, д. 13</t>
  </si>
  <si>
    <t>г. Белокуриха, ул. Советская, д. 12</t>
  </si>
  <si>
    <t>г. Белокуриха, ул. Советская, д. 11</t>
  </si>
  <si>
    <t>г. Бийск, пер. Дружный, д. 13</t>
  </si>
  <si>
    <t>г. Бийск, пер. Коммунарский, д. 16/1</t>
  </si>
  <si>
    <t>г. Бийск, ул. 1-й Военный городок, д. 100</t>
  </si>
  <si>
    <t>г. Бийск, ул. 1-й Военный городок, д. 102</t>
  </si>
  <si>
    <t>г. Бийск, ул. 3-я Мало-Угреневская, д. 16</t>
  </si>
  <si>
    <t>г. Бийск, ул. Александра Можайского, д. 13</t>
  </si>
  <si>
    <t>г. Бийск, ул. Декабристов, д. 17</t>
  </si>
  <si>
    <t>г. Бийск, ул. Декабристов, д. 19</t>
  </si>
  <si>
    <t>г. Бийск, ул. Красноармейская, д. 180</t>
  </si>
  <si>
    <t>г. Бийск, ул. Ленинградская, д. 109</t>
  </si>
  <si>
    <t>г. Бийск, ул. Ленинградская, д. 113</t>
  </si>
  <si>
    <t>г. Бийск, ул. Льнокомбинат, д. 10</t>
  </si>
  <si>
    <t>г. Бийск, ул. Льнокомбинат, д. 11/1</t>
  </si>
  <si>
    <t>г. Бийск, ул. Льнокомбинат, д. 15е</t>
  </si>
  <si>
    <t>г. Бийск, ул. Льнокомбинат, д. 16/1</t>
  </si>
  <si>
    <t>г. Бийск, ул. Машиностроителей, д. 11</t>
  </si>
  <si>
    <t>г. Бийск, ул. Машиностроителей, д. 13/1</t>
  </si>
  <si>
    <t>г. Бийск, ул. Советская, д. 199/3</t>
  </si>
  <si>
    <t>г. Бийск, ул. Советская, д. 199/5</t>
  </si>
  <si>
    <t>г. Бийск, ул. Стахановская, д. 1</t>
  </si>
  <si>
    <t>г. Заринск, ул. 25 Партсъезда, д. 18</t>
  </si>
  <si>
    <t>г. Заринск, ул. Металлургов, д. 16</t>
  </si>
  <si>
    <t>г. Заринск, ул. Союза Республик, д. 1/1</t>
  </si>
  <si>
    <t>г. Рубцовск, пер. Гражданский, д. 14</t>
  </si>
  <si>
    <t>г. Рубцовск, пер. Гражданский, д. 16</t>
  </si>
  <si>
    <t>г. Рубцовск, ул. Алтайская, д. 167</t>
  </si>
  <si>
    <t>г. Рубцовск, ул. Алтайская, д. 183</t>
  </si>
  <si>
    <t>г. Рубцовск, ул. Алтайская, д. 187</t>
  </si>
  <si>
    <t>г. Рубцовск, ул. Алтайская, д. 191</t>
  </si>
  <si>
    <t>г. Рубцовск, ул. Громова, д. 1</t>
  </si>
  <si>
    <t>г. Рубцовск, ул. Громова, д. 11</t>
  </si>
  <si>
    <t>г. Рубцовск, ул. Громова, д. 14А</t>
  </si>
  <si>
    <t>г. Рубцовск, ул. Громова, д. 16А</t>
  </si>
  <si>
    <t>г. Рубцовск, ул. Дзержинского, д. 14</t>
  </si>
  <si>
    <t>г. Рубцовск, ул. Дзержинского, д. 19</t>
  </si>
  <si>
    <t>г. Рубцовск, ул. Комсомольская, д. 121</t>
  </si>
  <si>
    <t>г. Рубцовск, ул. Комсомольская, д. 127</t>
  </si>
  <si>
    <t>г. Рубцовск, ул. Комсомольская, д. 143</t>
  </si>
  <si>
    <t>г. Рубцовск, ул. Краснознаменская, д. 114</t>
  </si>
  <si>
    <t>г. Рубцовск, ул. Октябрьская, д. 104</t>
  </si>
  <si>
    <t>г. Рубцовск, ул. Октябрьская, д. 106А</t>
  </si>
  <si>
    <t>г. Рубцовск, ул. Осипенко, д. 140</t>
  </si>
  <si>
    <t>г. Рубцовск, ул. Светлова, д. 19</t>
  </si>
  <si>
    <t>г. Рубцовск, ул. Сельмашская, д. 19</t>
  </si>
  <si>
    <t>г. Рубцовск, ул. Федоренко, д. 14</t>
  </si>
  <si>
    <t>г. Славгород, ул. Южная, д. 10</t>
  </si>
  <si>
    <t>г. Славгород, ул. Володарского, д. 199</t>
  </si>
  <si>
    <t>г. Барнаул, пер. Геблера, д. 28</t>
  </si>
  <si>
    <t>г. Барнаул, с. Власиха, ул. Строительная, д. 22</t>
  </si>
  <si>
    <t>г. Барнаул, с. Власиха, ул. Строительная, д. 23</t>
  </si>
  <si>
    <t>г. Барнаул, с. Власиха, ул. Строительная, д. 24</t>
  </si>
  <si>
    <t>г. Барнаул, с. Власиха, ул. Строительная, д. 26</t>
  </si>
  <si>
    <t>г. Барнаул, с. Власиха, ул. Строительная, д. 29</t>
  </si>
  <si>
    <t>г. Барнаул, ул. Георгиева, д. 26</t>
  </si>
  <si>
    <t>г. Барнаул, ул. Георгия Исакова, д. 201</t>
  </si>
  <si>
    <t>г. Барнаул, ул. Георгия Исакова, д. 218</t>
  </si>
  <si>
    <t>г. Барнаул, ул. Георгия Исакова, д. 238</t>
  </si>
  <si>
    <t>г. Барнаул, ул. Георгия Исакова, д. 254</t>
  </si>
  <si>
    <t>г. Барнаул, ул. Попова, д. 26</t>
  </si>
  <si>
    <t>г. Барнаул, ул. Суворова, д. 2</t>
  </si>
  <si>
    <t>г. Барнаул, ул. Чернышевского, д. 28</t>
  </si>
  <si>
    <t>г. Барнаул, ул. Юрина, д. 237</t>
  </si>
  <si>
    <t>г. Барнаул, ул. 40 лет Октября, д. 23</t>
  </si>
  <si>
    <t>г. Барнаул, ул. 50 лет СССР, д. 20</t>
  </si>
  <si>
    <t>г. Барнаул, ул. Антона Петрова, д. 213</t>
  </si>
  <si>
    <t>г. Барнаул, ул. Антона Петрова, д. 238</t>
  </si>
  <si>
    <t>г. Барнаул, ул. Благовещенская, д. 2</t>
  </si>
  <si>
    <t>г. Барнаул, ул. Георгия Исакова, д. 221</t>
  </si>
  <si>
    <t>г. Барнаул, ул. Георгия Исакова, д. 236</t>
  </si>
  <si>
    <t>г. Барнаул, ул. Новороссийская, д. 27</t>
  </si>
  <si>
    <t>г. Барнаул, ул. Новоугольная, д. 24</t>
  </si>
  <si>
    <t>г. Барнаул, ул. Папанинцев, д. 201</t>
  </si>
  <si>
    <t>г. Барнаул, ул. Попова, д. 22</t>
  </si>
  <si>
    <t>г. Барнаул, ул. Анатолия, д. 220</t>
  </si>
  <si>
    <t>г. Барнаул, ул. Антона Петрова, д. 208</t>
  </si>
  <si>
    <t>г. Барнаул, ул. Георгия Исакова, д. 252</t>
  </si>
  <si>
    <t>г. Барнаул, ул. Деповская, д. 26</t>
  </si>
  <si>
    <t>г. Барнаул, ул. Островского, д. 27</t>
  </si>
  <si>
    <t>г. Барнаул, ул. Панфиловцев, д. 24</t>
  </si>
  <si>
    <t>г. Барнаул, ул. Папанинцев, д. 203</t>
  </si>
  <si>
    <t>г. Барнаул, ул. Папанинцев, д. 205</t>
  </si>
  <si>
    <t>г. Барнаул, ул. Чернышевского, д. 281</t>
  </si>
  <si>
    <t>г. Барнаул, ул. Чкалова, д. 235</t>
  </si>
  <si>
    <t>г. Барнаул, ул. Юрина, д. 208</t>
  </si>
  <si>
    <t>г. Барнаул, ул. Юрина, д. 226</t>
  </si>
  <si>
    <t>г. Барнаул, ул. Юрина, д. 269</t>
  </si>
  <si>
    <t>г. Барнаул, ул. Юрина, д. 273</t>
  </si>
  <si>
    <t>г. Бийск, пер. Коммунальный, д. 2</t>
  </si>
  <si>
    <t>г. Бийск, ул. Владимира Ленина, д. 230</t>
  </si>
  <si>
    <t>г. Бийск, ул. Ильи Мухачева, д. 228/2</t>
  </si>
  <si>
    <t>г. Бийск, ул. Ильи Мухачева, д. 228/3</t>
  </si>
  <si>
    <t>г. Бийск, ул. Ильи Мухачева, д. 230/1</t>
  </si>
  <si>
    <t>г. Бийск, ул. Ильи Мухачева, д. 232</t>
  </si>
  <si>
    <t>г. Бийск, ул. Ленинградская, д. 26/1</t>
  </si>
  <si>
    <t>г. Бийск, ул. Машиностроителей, д. 25</t>
  </si>
  <si>
    <t>г. Бийск, ул. Николая Гоголя, д. 212</t>
  </si>
  <si>
    <t>г. Бийск, ул. Николая Гоголя, д. 214</t>
  </si>
  <si>
    <t>г. Бийск, ул. Приречная, д. 2/1</t>
  </si>
  <si>
    <t>г. Бийск, ул. Советская, д. 201</t>
  </si>
  <si>
    <t>г. Бийск, ул. Советская, д. 205</t>
  </si>
  <si>
    <t>г. Бийск, ул. Советская, д. 208</t>
  </si>
  <si>
    <t>г. Бийск, ул. Советская, д. 213/2</t>
  </si>
  <si>
    <t>г. Бийск, ул. Советская, д. 213/3</t>
  </si>
  <si>
    <t>г. Бийск, ул. Советская, д. 214</t>
  </si>
  <si>
    <t>г. Бийск, ул. Советская, д. 216</t>
  </si>
  <si>
    <t>г. Бийск, ул. Социалистическая, д. 2г</t>
  </si>
  <si>
    <t>г. Бийск, ул. Социалистическая, д. 29/1</t>
  </si>
  <si>
    <t>г. Бийск, ул. Южная, д. 2</t>
  </si>
  <si>
    <t>г. Заринск, ул. Союза Республик, д. 22</t>
  </si>
  <si>
    <t>г. Заринск, ул. Союза Республик, д. 28</t>
  </si>
  <si>
    <t>г. Рубцовск, пер. Гражданский, д. 26</t>
  </si>
  <si>
    <t>г. Рубцовск, ул. Громова, д. 2</t>
  </si>
  <si>
    <t>г. Рубцовск, ул. Дзержинского, д. 27</t>
  </si>
  <si>
    <t>г. Рубцовск, ул. Пушкина, д. 2</t>
  </si>
  <si>
    <t>г. Рубцовск, ул. Светлова, д. 21</t>
  </si>
  <si>
    <t>г. Рубцовск, ул. Светлова, д. 27</t>
  </si>
  <si>
    <t>г. Рубцовск, ул. Северная, д. 21</t>
  </si>
  <si>
    <t>г. Рубцовск, ул. Северная, д. 29</t>
  </si>
  <si>
    <t>г. Рубцовск, ул. Юбилейная, д. 28</t>
  </si>
  <si>
    <t>Угловский район, с. Угловское, пер. Пушкина, д. 25</t>
  </si>
  <si>
    <t>г. Барнаул, с. Власиха, ул. Строительная, д. 32</t>
  </si>
  <si>
    <t>г. Барнаул, ул. Короленко, д. 3</t>
  </si>
  <si>
    <t>г. Барнаул, ул. Молодежная, д. 30</t>
  </si>
  <si>
    <t>г. Барнаул, ул. Молодежная, д. 37</t>
  </si>
  <si>
    <t>г. Барнаул, ул. Новосибирская, д. 38, корп. 1</t>
  </si>
  <si>
    <t>г. Барнаул, ул. Новосибирская, д. 38, корп. 2</t>
  </si>
  <si>
    <t>г. Барнаул, ул. Попова, д. 32</t>
  </si>
  <si>
    <t>г. Барнаул, ул. Рылеева, д. 3</t>
  </si>
  <si>
    <t>г. Барнаул, ул. Беляева, д. 34</t>
  </si>
  <si>
    <t>г. Барнаул, ул. Деповская, д. 31</t>
  </si>
  <si>
    <t>г. Барнаул, ул. Панфиловцев, д. 3</t>
  </si>
  <si>
    <t>г. Барнаул, ул. Полярная, д. 32</t>
  </si>
  <si>
    <t>г. Барнаул, ул. Союза Республик, д. 30</t>
  </si>
  <si>
    <t>г. Барнаул, ул. Сухэ-Батора, д. 35, корп. 2</t>
  </si>
  <si>
    <t>г. Барнаул, ул. Энтузиастов, д. 33</t>
  </si>
  <si>
    <t>г. Бийск, ул. Виктора Петрова, д. 35</t>
  </si>
  <si>
    <t>г. Бийск, ул. Георгия Прибыткова, д. 3/1</t>
  </si>
  <si>
    <t>г. Бийск, ул. Красноармейская, д. 39</t>
  </si>
  <si>
    <t>г. Бийск, ул. Красносельская, д. 3</t>
  </si>
  <si>
    <t>г. Бийск, ул. Ленинградская, д. 33</t>
  </si>
  <si>
    <t>г. Бийск, ул. Ленинградская, д. 33/1</t>
  </si>
  <si>
    <t>г. Бийск, ул. Ленинградская, д. 37/1</t>
  </si>
  <si>
    <t>г. Бийск, ул. Стахановская, д. 3</t>
  </si>
  <si>
    <t>г. Заринск, ул. Воинов Интернационалистов, д. 3</t>
  </si>
  <si>
    <t>г. Рубцовск, пер. Алейский, д. 35</t>
  </si>
  <si>
    <t>г. Рубцовск, пер. Гражданский, д. 30</t>
  </si>
  <si>
    <t>г. Рубцовск, ул. Громова, д. 34</t>
  </si>
  <si>
    <t>г. Рубцовск, ул. Калинина, д. 36</t>
  </si>
  <si>
    <t>г. Рубцовск, ул. Северная, д. 30</t>
  </si>
  <si>
    <t>г. Рубцовск, ул. Тракторная, д. 32</t>
  </si>
  <si>
    <t>г. Барнаул, пер. Малый Прудской, д. 46</t>
  </si>
  <si>
    <t>г. Барнаул, ул. Интернациональная, д. 48</t>
  </si>
  <si>
    <t>г. Барнаул, ул. Молодежная, д. 40</t>
  </si>
  <si>
    <t>г. Барнаул, ул. Молодежная, д. 42</t>
  </si>
  <si>
    <t>г. Барнаул, ул. Молодежная, д. 46</t>
  </si>
  <si>
    <t>г. Барнаул, ул. Островского, д. 48</t>
  </si>
  <si>
    <t>г. Барнаул, ул. Кирова, д. 49</t>
  </si>
  <si>
    <t>г. Барнаул, ул. Молодежная, д. 44</t>
  </si>
  <si>
    <t>г. Барнаул, ул. Октябрят, д. 44</t>
  </si>
  <si>
    <t>г. Барнаул, ул. Островского, д. 40</t>
  </si>
  <si>
    <t>г. Барнаул, ул. Пролетарская, д. 48</t>
  </si>
  <si>
    <t>г. Бийск, пл. 9 Января, д. 4</t>
  </si>
  <si>
    <t>г. Бийск, пл. 9 Января, д. 4/1</t>
  </si>
  <si>
    <t>г. Бийск, ул. 8 Марта, д. 4</t>
  </si>
  <si>
    <t>г. Бийск, ул. Владимира Короленко, д. 43</t>
  </si>
  <si>
    <t>г. Бийск, ул. Горно-Алтайская, д. 42</t>
  </si>
  <si>
    <t>г. Бийск, ул. Горно-Алтайская, д. 42/1</t>
  </si>
  <si>
    <t>г. Бийск, ул. имени Героя Советского Союза Васильева, д. 42</t>
  </si>
  <si>
    <t>г. Бийск, ул. имени Героя Советского Союза Васильева, д. 45</t>
  </si>
  <si>
    <t>г. Бийск, ул. имени Героя Советского Союза Васильева, д. 45/1</t>
  </si>
  <si>
    <t>г. Бийск, ул. Ленинградская, д. 45</t>
  </si>
  <si>
    <t>г. Бийск, ул. Южная, д. 4</t>
  </si>
  <si>
    <t>г. Заринск, ул. 25 Партсъезда, д. 42/1</t>
  </si>
  <si>
    <t>г. Заринск, ул. 40 лет Победы, д. 4/1</t>
  </si>
  <si>
    <t>г. Заринск, ул. Сыркина, д. 4</t>
  </si>
  <si>
    <t>г. Заринск, ул. 25 Партсъезда, д. 42</t>
  </si>
  <si>
    <t>г. Заринск, ул. 25 Партсъезда, д. 44</t>
  </si>
  <si>
    <t>г. Рубцовск, пер. Гражданский, д. 46</t>
  </si>
  <si>
    <t>г. Рубцовск, пер. Гражданский, д. 47</t>
  </si>
  <si>
    <t>г. Рубцовск, ул. Пролетарская, д. 401</t>
  </si>
  <si>
    <t>г. Рубцовск, ул. Пролетарская, д. 416</t>
  </si>
  <si>
    <t>г. Барнаул, ул. Попова, д. 57</t>
  </si>
  <si>
    <t>г. Барнаул, ул. Пролетарская, д. 55</t>
  </si>
  <si>
    <t>г. Барнаул, ул. Профинтерна, д. 50</t>
  </si>
  <si>
    <t>г. Барнаул, ул. Строительная 2-я, д. 54</t>
  </si>
  <si>
    <t>г. Барнаул, ул. Строительная 2-я, д. 56</t>
  </si>
  <si>
    <t>г. Барнаул, ул. Энтузиастов, д. 5</t>
  </si>
  <si>
    <t>г. Барнаул, р.п. Южный, ул. Зоотехническая, д. 59</t>
  </si>
  <si>
    <t>г. Барнаул, ул. Никитина, д. 59</t>
  </si>
  <si>
    <t>г. Барнаул, ул. Профинтерна, д. 51</t>
  </si>
  <si>
    <t>г. Барнаул, ул. Шукшина, д. 5</t>
  </si>
  <si>
    <t>г. Бийск, пер. Дружный, д. 5</t>
  </si>
  <si>
    <t>г. Бийск, ул. Вали Максимовой, д. 5</t>
  </si>
  <si>
    <t>г. Бийск, ул. имени Героя Советского Союза Васильева, д. 5</t>
  </si>
  <si>
    <t>г. Бийск, ул. Ленинградская, д. 55</t>
  </si>
  <si>
    <t>г. Бийск, ул. Максима и Николая Казанцевых, д. 58</t>
  </si>
  <si>
    <t>г. Бийск, ул. Социалистическая, д. 58</t>
  </si>
  <si>
    <t>г. Бийск, ул. Стахановская, д. 5</t>
  </si>
  <si>
    <t>г. Заринск, ул. Союза Республик, д. 5/1</t>
  </si>
  <si>
    <t>г. Рубцовск, ул. Тракторная, д. 52</t>
  </si>
  <si>
    <t>ЗАТО Сибирский, ул. Кедровая, д. 5</t>
  </si>
  <si>
    <t>г. Барнаул, ул. Малахова, д. 61</t>
  </si>
  <si>
    <t>г. Барнаул, ул. Брестская, д. 6</t>
  </si>
  <si>
    <t>г. Барнаул, ул. Максима Горького, д. 64</t>
  </si>
  <si>
    <t>г. Барнаул, ул. Максима Горького, д. 66</t>
  </si>
  <si>
    <t>г. Барнаул, ул. Промышленная, д. 63</t>
  </si>
  <si>
    <t>г. Барнаул, ул. Суворова, д. 6</t>
  </si>
  <si>
    <t>г. Барнаул, тракт Павловский, д. 66</t>
  </si>
  <si>
    <t>г. Барнаул, ул. Балтийская, д. 67</t>
  </si>
  <si>
    <t>г. Барнаул, ул. Димитрова, д. 67</t>
  </si>
  <si>
    <t>г. Барнаул, ул. Молодежная, д. 66</t>
  </si>
  <si>
    <t>г. Барнаул, ул. Эмилии Алексеевой, д. 62</t>
  </si>
  <si>
    <t>г. Белокуриха, ул. Советская, д. 6</t>
  </si>
  <si>
    <t>г. Бийск, пер. Николая Гастелло, д. 6</t>
  </si>
  <si>
    <t>г. Бийск, ул. Иртышская, д. 67</t>
  </si>
  <si>
    <t>г. Бийск, ул. Социалистическая, д. 60</t>
  </si>
  <si>
    <t>г. Бийск, ул. Социалистическая, д. 60/1</t>
  </si>
  <si>
    <t>г. Рубцовск, ул. Светлова, д. 64</t>
  </si>
  <si>
    <t>г. Барнаул, ул. Островского, д. 7</t>
  </si>
  <si>
    <t>г. Барнаул, ул. Пролетарская, д. 74</t>
  </si>
  <si>
    <t>г. Барнаул, ул. Фомина, д. 70</t>
  </si>
  <si>
    <t>г. Барнаул, п. Лесной, д. 7</t>
  </si>
  <si>
    <t>г. Барнаул, ул. Рылеева, д. 7</t>
  </si>
  <si>
    <t>г. Барнаул, ул. Свердлова, д. 71</t>
  </si>
  <si>
    <t>г. Барнаул, ул. Чернышевского, д. 76</t>
  </si>
  <si>
    <t>г. Бийск, пер. Николая Липового, д. 76</t>
  </si>
  <si>
    <t>г. Бийск, ул. 8 Марта, д. 7</t>
  </si>
  <si>
    <t>г. Бийск, ул. 8 Марта, д. 7/1</t>
  </si>
  <si>
    <t>г. Бийск, ул. имени Героя Советского Союза Васильева, д. 71</t>
  </si>
  <si>
    <t>г. Бийск, ул. имени Героя Советского Союза Васильева, д. 73</t>
  </si>
  <si>
    <t>г. Бийск, ул. Красноармейская, д. 77/1</t>
  </si>
  <si>
    <t>г. Бийск, ул. Петра Чайковского, д. 71</t>
  </si>
  <si>
    <t>г. Бийск, ул. Степана Разина, д. 74</t>
  </si>
  <si>
    <t>г. Рубцовск, ул. Светлова, д. 76</t>
  </si>
  <si>
    <t>ЗАТО Сибирский, ул. Кедровая, д. 7</t>
  </si>
  <si>
    <t>г. Барнаул, ул. Западная 4-я, д. 81</t>
  </si>
  <si>
    <t>г. Барнаул, ул. Профинтерна, д. 8</t>
  </si>
  <si>
    <t>г. Барнаул, р.п. Южный, ул. Куйбышева, д. 8</t>
  </si>
  <si>
    <t>г. Барнаул, ул. Димитрова, д. 83</t>
  </si>
  <si>
    <t>г. Барнаул, ул. Сухэ-Батора, д. 8</t>
  </si>
  <si>
    <t>г. Барнаул, тракт Павловский, д. 86</t>
  </si>
  <si>
    <t>г. Барнаул, ул. Анатолия, д. 87</t>
  </si>
  <si>
    <t>г. Барнаул, ул. Северо-Западная 2-я, д. 8</t>
  </si>
  <si>
    <t>г. Белокуриха, пер. Школьный, д. 8</t>
  </si>
  <si>
    <t>г. Белокуриха, ул. Советская, д. 8</t>
  </si>
  <si>
    <t>г. Бийск, ул. Декабристов, д. 8</t>
  </si>
  <si>
    <t>г. Бийск, ул. Емельяна Пугачева, д. 8</t>
  </si>
  <si>
    <t>г. Бийск, ул. Красная, д. 81</t>
  </si>
  <si>
    <t>г. Бийск, ул. Ленинградская, д. 80</t>
  </si>
  <si>
    <t>г. Бийск, ул. Ударная, д. 81/1</t>
  </si>
  <si>
    <t>г. Бийск, ул. Ударная, д. 83/1</t>
  </si>
  <si>
    <t>г. Бийск, ул. Ударная, д. 85</t>
  </si>
  <si>
    <t>г. Рубцовск, ул. Алтайская, д. 80</t>
  </si>
  <si>
    <t>г. Рубцовск, ул. Алтайская, д. 84А</t>
  </si>
  <si>
    <t>г. Рубцовск, ул. Октябрьская, д. 80</t>
  </si>
  <si>
    <t>г. Рубцовск, ул. Светлова, д. 82</t>
  </si>
  <si>
    <t>г. Рубцовск, ул. Светлова, д. 88</t>
  </si>
  <si>
    <t>Угловский район, с. Угловское, пер. Калинина, д. 8</t>
  </si>
  <si>
    <t>г. Барнаул, р.п. Южный, ул. Белинского, д. 9</t>
  </si>
  <si>
    <t>г. Барнаул, ул. Короленко, д. 92</t>
  </si>
  <si>
    <t>г. Барнаул, ул. Сухэ-Батора, д. 9</t>
  </si>
  <si>
    <t>г. Бийск, ул. Вали Максимовой, д. 9</t>
  </si>
  <si>
    <t>г. Бийск, ул. Революции, д. 99</t>
  </si>
  <si>
    <t>г. Бийск, ул. Степана Разина, д. 90</t>
  </si>
  <si>
    <t>г. Бийск, ул. Степана Разина, д. 94</t>
  </si>
  <si>
    <t>г. Бийск, ул. Степана Разина, д. 98</t>
  </si>
  <si>
    <t>г. Бийск, ул. Ударная, д. 92/1</t>
  </si>
  <si>
    <t>г. Рубцовск, ул. Краснознаменская, д. 98</t>
  </si>
  <si>
    <t>г. Рубцовск, ул. Светлова, д. 92</t>
  </si>
  <si>
    <t>г. Барнаул, п. Лесной, ул. Санаторная, д. 2</t>
  </si>
  <si>
    <t>г. Барнаул, п. Лесной, ул. Санаторная, д. 3</t>
  </si>
  <si>
    <t>Родинский район, с. Родино, ул. Ленина, д. 173а</t>
  </si>
  <si>
    <t>Советский район, с. Урожайное, ул. Октябрьская, д. 7</t>
  </si>
  <si>
    <t>Целинный район, с. Целинное, ул. Целинная, д. 22</t>
  </si>
  <si>
    <t>Целинный район, с. Марушка, ул. 50 Лет Октября, д. 9</t>
  </si>
  <si>
    <t>Целинный район, с. Целинное, ул. Целинная, д. 10</t>
  </si>
  <si>
    <t>Чарышский район, с. Чарышское, ул. Советская, д. 26а</t>
  </si>
  <si>
    <t>Шипуновский район, с. Шипуново, пер. Школьный, д. 11</t>
  </si>
  <si>
    <t>Михайловский район, с. Михайловское, ул. Гоголя, д. 4</t>
  </si>
  <si>
    <t>Локтевский район, г. Горняк, ул. Миронова, д. 130</t>
  </si>
  <si>
    <t>Локтевский район, г. Горняк, ул. Бурова, д. 82</t>
  </si>
  <si>
    <t>Локтевский район, п. Кировский, ул. Комсомольская, д. 3</t>
  </si>
  <si>
    <t>Локтевский район, п. Кировский, ул. Комсомольская, д. 8</t>
  </si>
  <si>
    <t>Локтевский район, п. Кировский, ул. Гагарина, д. 2</t>
  </si>
  <si>
    <t>Локтевский район, г. Горняк, ул. Бурова, д. 72</t>
  </si>
  <si>
    <t>Локтевский район, г. Горняк, ул. Строительная, д. 2</t>
  </si>
  <si>
    <t>Локтевский район, г. Горняк, ул. Некрасова, д. 27</t>
  </si>
  <si>
    <t>Локтевский район, г. Горняк, ул. Некрасова, д. 31</t>
  </si>
  <si>
    <t>Крутихинский район, с. Крутиха, пер. Пожарный, д. 2</t>
  </si>
  <si>
    <t>Завьяловский район, с. Завьялово, ул. Советская, д. 159</t>
  </si>
  <si>
    <t>Завьяловский район, с. Завьялово, ул. Центральная, д. 5</t>
  </si>
  <si>
    <t>Волхичинский район, с. Волчиха, ул. Кирова, д. 48</t>
  </si>
  <si>
    <t>Бийский район, с. Усятское, ул. Моторная, д. 16</t>
  </si>
  <si>
    <t>Бийский район, п. Заря, ул. Юбилейная, д. 2</t>
  </si>
  <si>
    <t>Бийский район, с. Верх-Катунское, ул. Мира, д. 5</t>
  </si>
  <si>
    <t>Бийский район, с. Верх-Катунское, ул. Мира, д. 1</t>
  </si>
  <si>
    <t>Бийский район, п. Заря, ул. Центральная, д. 24</t>
  </si>
  <si>
    <t>Бийский район, с. Лесное, ул. Советская, д. 21</t>
  </si>
  <si>
    <t>Бийский район, с. Шебалино, ул. Назарова, д. 38</t>
  </si>
  <si>
    <t>Бийский район, с. Первомайское, ул. Спортивная, д. 68</t>
  </si>
  <si>
    <t>г. Яровое, квартал "А", д. 8</t>
  </si>
  <si>
    <t>г. Яровое, квартал "А", д. 11</t>
  </si>
  <si>
    <t>г. Яровое, квартал "А", д. 24</t>
  </si>
  <si>
    <t>г. Яровое, квартал "А", д. 30</t>
  </si>
  <si>
    <t>г. Яровое, квартал "А", д. 38</t>
  </si>
  <si>
    <t>г. Яровое, квартал "Б", д. 33</t>
  </si>
  <si>
    <t>г. Яровое, квартал "Б", д. 19</t>
  </si>
  <si>
    <t>г. Яровое, квартал "Б", д. 20</t>
  </si>
  <si>
    <t>г. Яровое, квартал "Б", д. 21</t>
  </si>
  <si>
    <t>г. Яровое, квартал "Б", д. 22</t>
  </si>
  <si>
    <t>г. Яровое, квартал "Б", д. 17</t>
  </si>
  <si>
    <t>г. Яровое, ул. 40 лет Октября, д. 8</t>
  </si>
  <si>
    <t>г. Яровое, ул. Алтайская, д. 41</t>
  </si>
  <si>
    <t>Зональный район, с. Зональное, ул. Центральная, д. 21</t>
  </si>
  <si>
    <t>Зональный район, с. Шубенка, ул. Школьная, д. 1</t>
  </si>
  <si>
    <t>Итого по Тюменцевскому району 2019 год</t>
  </si>
  <si>
    <t>Итого по Змеиногорскому району 2017 год</t>
  </si>
  <si>
    <t>Итого по Змеиногорскому району 2018 год</t>
  </si>
  <si>
    <t>Итого по Змеиногорскому району 2019 год</t>
  </si>
  <si>
    <t>Итого по Хабарскому району 2018 год</t>
  </si>
  <si>
    <t>Итого по Хабарскому району 2019 год</t>
  </si>
  <si>
    <t>Итого по Кытмановскому району 2019 год</t>
  </si>
  <si>
    <t>Итого по  Кытмановскому району 2018 год</t>
  </si>
  <si>
    <t>Итого по Ребрихинскому району 2017 год</t>
  </si>
  <si>
    <t>Итого по Ребрихинскому району 2018 год</t>
  </si>
  <si>
    <t>Солтонский район, с. Солтон, ул. Ленина, д. 30</t>
  </si>
  <si>
    <t>Тальменский район, ст. Воронежско-Молодежная, 
ул. Клубная, д. 5</t>
  </si>
  <si>
    <t>Тальменский район, ст. Воронежско-Молодежная, 
ул. Клубная, д. 3</t>
  </si>
  <si>
    <t>Тальменский район, ст. Воронежско-Молодежная, 
ул. Клубная, д. 1</t>
  </si>
  <si>
    <t>г. Новоалтайск, пер. Песчаный, д. 68/2</t>
  </si>
  <si>
    <t>г. Новоалтайск, ул. 40 лет ВЛКСМ, д. 11</t>
  </si>
  <si>
    <t>г. Новоалтайск, ул. Барнаульская, д. 3</t>
  </si>
  <si>
    <t>г. Новоалтайск, ул. Барнаульская, д. 4</t>
  </si>
  <si>
    <t>г. Новоалтайск, ул. Военстроя, д. 82</t>
  </si>
  <si>
    <t>г. Новоалтайск, ул. Гагарина, д. 7</t>
  </si>
  <si>
    <t>г. Новоалтайск, ул. Геологов, д. 96</t>
  </si>
  <si>
    <t>г. Новоалтайск, ул. Космонавтов, д. 22</t>
  </si>
  <si>
    <t>г. Новоалтайск, ул. Космонавтов, д. 24</t>
  </si>
  <si>
    <t>г. Новоалтайск, ул. Крылова, д. 8</t>
  </si>
  <si>
    <t>г. Новоалтайск, ул. Прудская, д. 7</t>
  </si>
  <si>
    <t>г. Новоалтайск, ул. 22 Партсъезда, д. 1</t>
  </si>
  <si>
    <t>г. Новоалтайск, ул. 22 Партсъезда, д. 2</t>
  </si>
  <si>
    <t>г. Новоалтайск, ул. 40 лет ВЛКСМ, д. 4</t>
  </si>
  <si>
    <t>г. Новоалтайск, ул. Космонавтов, д. 20</t>
  </si>
  <si>
    <t>г. Новоалтайск, ул. Красногвардейская, д. 14</t>
  </si>
  <si>
    <t>г. Новоалтайск, ул. Октябрьская, д. 35</t>
  </si>
  <si>
    <t>г. Новоалтайск, ул. Парковая, д. 9</t>
  </si>
  <si>
    <t>г. Новоалтайск, ул. Прудская, д. 9а</t>
  </si>
  <si>
    <t>г. Новоалтайск, ул. Прудская, д. 15</t>
  </si>
  <si>
    <t>г. Новоалтайск, ул. Юбилейная, д. 9</t>
  </si>
  <si>
    <t>г. Новоалтайск, ул. Космонавтов, д. 17</t>
  </si>
  <si>
    <t>Итого по Калманскому району 2018 год</t>
  </si>
  <si>
    <t>Итого по Калманскому району 2019 год</t>
  </si>
  <si>
    <t>Итого по Панкрушихинскому району 2018 год</t>
  </si>
  <si>
    <t>Итого по Панкрушихинскому району 2019 год</t>
  </si>
  <si>
    <t>Итого по Косихинскому району 2018 год</t>
  </si>
  <si>
    <t>Итого по Поспелихинскому району 2018 год</t>
  </si>
  <si>
    <t>Итого по Поспелихинскому району 2019 год</t>
  </si>
  <si>
    <t>Итого по Топчихинскому району 2018 год</t>
  </si>
  <si>
    <t>Итого по Топчихинскому району 2019 год</t>
  </si>
  <si>
    <t>Табунский район, с. Табуны, пер. Центральный, д. 11</t>
  </si>
  <si>
    <t>Косихинский район, с. Косиха, ул. Комсомольская, д. 29</t>
  </si>
  <si>
    <t>Итого по г. Бийску за 2017 год</t>
  </si>
  <si>
    <t>г. Бийск, пер. Донской, д. 35/2</t>
  </si>
  <si>
    <t>г. Бийск, пер. Владимира Мартьянова, д. 39/1</t>
  </si>
  <si>
    <t>Итого по Ключевскому району 2018 год</t>
  </si>
  <si>
    <t>Итого по Ключевскому району 2019 год</t>
  </si>
  <si>
    <t>Каменский район, г. Камень-на-Оби, 
ул. Стройотрядовская, д. 3</t>
  </si>
  <si>
    <t>Итого по Немецкому национальному району 2017 год</t>
  </si>
  <si>
    <t>Итого по Егорьевскому району 2018 год</t>
  </si>
  <si>
    <t>Итого по Егорьевскому району 2019 год</t>
  </si>
  <si>
    <t>Итого по г. Рубцовску 2018 год</t>
  </si>
  <si>
    <t>Немецкий национальный район, с. Подсосново, 
ул. Гагарина, д. 91</t>
  </si>
  <si>
    <t>Угловский район, с. Угловское, ул. Солнечная, д. 1А</t>
  </si>
  <si>
    <t>Итого по Троицкому району 2019 год</t>
  </si>
  <si>
    <t>Итого по Троицкому району 2018 год</t>
  </si>
  <si>
    <t xml:space="preserve">Заринский район, ст. Батунная, ул. Привокзальная, д. 17 </t>
  </si>
  <si>
    <t>Красногорский район, с. Быстрянка, ул. Победы, д. 26</t>
  </si>
  <si>
    <t>Итого по Ельцовскому району за 2017 год</t>
  </si>
  <si>
    <t>Ельцовский район, с. Ельцовка, ул. им. Шацкого, д. 23</t>
  </si>
  <si>
    <t>Итого по Тальменскому району 2018 год</t>
  </si>
  <si>
    <t>Тальменский район, р.п. Тальменка, ул. Кирова, д. 26</t>
  </si>
  <si>
    <t>Итого по Тальменскому району 2019 год</t>
  </si>
  <si>
    <t>Итого по Смоленскому району 2019 год</t>
  </si>
  <si>
    <t>Итого по Усть-Пристанскому району 2019 год</t>
  </si>
  <si>
    <t xml:space="preserve">Итого по Алтайскому району </t>
  </si>
  <si>
    <t xml:space="preserve">Благовещенский район, р.п. Благовещенка, ул. Пушкина, д. 71 </t>
  </si>
  <si>
    <t xml:space="preserve">Благовещенский район, р.п. Благовещенка, ул. Пушкина, д. 73 </t>
  </si>
  <si>
    <t>Благовещенский район, р.п. Благовещенка, ул. Победы, д. 46Б</t>
  </si>
  <si>
    <t xml:space="preserve">Благовещенский район, р.п. Благовещенка, ул. Пушкина, д. 75 </t>
  </si>
  <si>
    <t>Благовещенский район, р.п. Степное Озеро, 
ул. Пролетарская, д. 4</t>
  </si>
  <si>
    <t>Первомайский район, c. Первомайское, ул. Молодёжная, д. 34</t>
  </si>
  <si>
    <t>Первомайский район, п. Покровка, квартал МТС, д. 7/40</t>
  </si>
  <si>
    <t>Первомайский район, c. Зудилово, ул. Строительная, д. 1</t>
  </si>
  <si>
    <t>Первомайский район, п. Покровка, квартал МТС, д. 8/40</t>
  </si>
  <si>
    <t>г. Белокуриха, ул. Советская, д. 4/1</t>
  </si>
  <si>
    <t>Павловский район, с. Черемное, ул. Юбилейная, д. 10</t>
  </si>
  <si>
    <t>Павловский район, с. Черемное, ул. Юбилейная, д. 2</t>
  </si>
  <si>
    <t>Павловский район, с. Черемное, ул. Юбилейная, д. 3</t>
  </si>
  <si>
    <t>Павловский район, с. Черемное, ул. Юбилейная, д. 5</t>
  </si>
  <si>
    <t>Павловский район, п. Прутской, мкр. Северный, д. 5</t>
  </si>
  <si>
    <t>Итого по Быстроистокскому району 2017 год</t>
  </si>
  <si>
    <t>Быстроистокский район, с. Быстрый Исток, 
ул. Некрасова, д. 11</t>
  </si>
  <si>
    <t>Быстроистокский район, с. Быстрый Исток, 
ул. Советская, д. 17</t>
  </si>
  <si>
    <t>Итого по Первомайскому району 2017 год</t>
  </si>
  <si>
    <t>Итого по Первомайскому району 2019 год</t>
  </si>
  <si>
    <t>Итого по Павловскому району 2018 год</t>
  </si>
  <si>
    <t>Итого по Павловскому району 2019 год</t>
  </si>
  <si>
    <t>Павловский район, п. Прутской, мкр. Северный, д. 3</t>
  </si>
  <si>
    <t>Павловский район, с. Черемное, ул. Юбилейная, д. 12</t>
  </si>
  <si>
    <t>Итого по Залесовскому району 2018 год</t>
  </si>
  <si>
    <t>Итого по Залесовскому району 2019 год</t>
  </si>
  <si>
    <t>Итого по Третьяковскому району 2018 год</t>
  </si>
  <si>
    <t>Итого по Третьяковскому району 2017 год</t>
  </si>
  <si>
    <t>Третьяковский район, с. Староалейское, ул. Шумакова, д. 11</t>
  </si>
  <si>
    <t>Каменский район, г. Камень-на-Оби, ул. Терешковой, д. 54</t>
  </si>
  <si>
    <t>Итого Шелаболихинскому району 2018 год</t>
  </si>
  <si>
    <t>Итого Шелаболихинскому району 2019 год</t>
  </si>
  <si>
    <t>Баевский район, с. Баево, ул. 50 Лет Октября, д. 8</t>
  </si>
  <si>
    <t>Третьяковский район, с. Староалейское, ул. Шоссейная, д. 66</t>
  </si>
  <si>
    <t>г. Бийск, ул. имени Героя Советского Союза Трофимова, 
д. 113</t>
  </si>
  <si>
    <t>Шелаболихинский район, с. Крутишка, ул. Совхозная, д. 18</t>
  </si>
  <si>
    <t>Шелаболихинский район, с. Крутишка, ул. Совхозная, д. 16</t>
  </si>
  <si>
    <t>Шелаболихинский район, с. Крутишка, ул. Совхозная, д. 14</t>
  </si>
  <si>
    <t>Шипуновский район, с. Горьковское, ул. Октябрьская, д. 23</t>
  </si>
  <si>
    <t>Смоленский район, с. Смоленское, ул. Красноярская, д. 78</t>
  </si>
  <si>
    <t>Ребрихинский район, с. Ребриха, ул. 1-я Целинная, д. 8</t>
  </si>
  <si>
    <t>Ребрихинский район, с. Подстепное ул. 50 лет ВЛКСМ, д. 6</t>
  </si>
  <si>
    <t>Поспелихинский район, с. Поспелиха, ул. Леонова, д. 195</t>
  </si>
  <si>
    <t>Первомайский район, c. Баюновские Ключи, ул. Весенняя, 
д. 1А</t>
  </si>
  <si>
    <t>Панкрушихинский район, с. Зятьково, ул. Новостройка, д. 16</t>
  </si>
  <si>
    <t>Панкрушихинский район, с. Зятьково, ул. Новостройка, д. 18</t>
  </si>
  <si>
    <t>Павловский район, п. Новые Зори, ул. Комсомольская, д. 11</t>
  </si>
  <si>
    <t>Мамонтовский район, с. Мамонтово, ул. Партизанская, д. 231</t>
  </si>
  <si>
    <t>Михайловский район, с. Михайловское, ул. Центральная, д. 6</t>
  </si>
  <si>
    <t>Михайловский район, с. Михайловское, ул. Центральная, д. 7</t>
  </si>
  <si>
    <t>Мамонтовский район, с. Мамонтово, ул. Партизанская, д. 172</t>
  </si>
  <si>
    <t>Мамонтовский район, с. Мамонтово, ул. Горьковская, д. 50</t>
  </si>
  <si>
    <t>Мамонтовский район, с. Мамонтово, ул. Партизанская, д. 170</t>
  </si>
  <si>
    <t>Мамонтовский район, с. Мамонтово, ул. Кашировская, д. 1</t>
  </si>
  <si>
    <t xml:space="preserve">Мамонтовский район, с. Мамонтово, ул. Партизанская, д. 225 </t>
  </si>
  <si>
    <t>Мамонтовский район, с. Мамонтово, ул. Советская, д. 140</t>
  </si>
  <si>
    <t xml:space="preserve">Мамонтовский район, с. Мамонтово, ул. Пушкинская, д. 17 </t>
  </si>
  <si>
    <t xml:space="preserve">Мамонтовский район, с. Мамонтово, ул. Партизанская, д. 316 </t>
  </si>
  <si>
    <t xml:space="preserve">Мамонтовский район, с. Мамонтово, ул. Советская, д. 136 </t>
  </si>
  <si>
    <t>Мамонтовский район, с. Мамонтово, ул. Советская, д. 132</t>
  </si>
  <si>
    <t>Локтевский район, п. Кировский, ул. Комсомольская, д. 12</t>
  </si>
  <si>
    <t>Курьинский район, с. Усть-Таловка, ул. Центральная, д. 51</t>
  </si>
  <si>
    <t>Курьинский район, с. Усть-Таловка, ул. Центральная, д. 53</t>
  </si>
  <si>
    <t>Кулундинский район, с. Кулунда, ул. Механизаторская, д. 12</t>
  </si>
  <si>
    <t>Красногорский район, с. Усть-Кажа, ул. Центральная, д. 31</t>
  </si>
  <si>
    <t>Каменский район, г. Камень-на-Оби, 
ул. Ново-Ярковский тракт, д. 12</t>
  </si>
  <si>
    <t>Каменский район, г. Камень-на-Оби, ул. Терешковой, д. 27</t>
  </si>
  <si>
    <t>Змеиногорский район, г. Змеиногорск, ул. Пугачева, д. 22</t>
  </si>
  <si>
    <t>Змеиногорский район, г. Змеиногорск, ул. Крупской, д. 23</t>
  </si>
  <si>
    <t>Змеиногорский район, г. Змеиногорск, ул. Горняков, д. 42</t>
  </si>
  <si>
    <t>Змеиногорский район, г. Змеиногорск, ул. Пугачева, д. 26</t>
  </si>
  <si>
    <t>Благовещенский район, р.п. Степное Озеро, ул. Микитона, д. 3</t>
  </si>
  <si>
    <t>Бийский район, с. Светлоозерское, ул. Центральная, д. 18</t>
  </si>
  <si>
    <t>г. Бийск, ул. имени Героя Советского Союза Трофимова, 
д. 16/1</t>
  </si>
  <si>
    <t>г. Бийск, ул. имени Героя Советского Союза Васильева, д. 75</t>
  </si>
  <si>
    <t>г. Бийск, ул. имени Героя Советского Союза Васильева, д. 30</t>
  </si>
  <si>
    <t>Шелаболихинский район, с. Крутишка, ул. Совхозная, д. 10</t>
  </si>
  <si>
    <t>Краснощековский район, с. Краснощёково, ул. Калинина, д. 50</t>
  </si>
  <si>
    <t xml:space="preserve">Благовещенский район, р.п. Степное Озеро, ул. Р.Зорге, д. 12 </t>
  </si>
  <si>
    <t>Итого по Бурлинскому району 2018 год</t>
  </si>
  <si>
    <t>Итого по Кулундинскому району 2019 год</t>
  </si>
  <si>
    <t>Каменский район, г. Камень-на-Оби, 
ул. Стройотрядовская, д. 7</t>
  </si>
  <si>
    <t>Итого по Заринскому району за 2019 год</t>
  </si>
  <si>
    <t>Итого по Ребрихинскому району 2019 год</t>
  </si>
  <si>
    <t>Итого по ЗАТО Сибирский</t>
  </si>
  <si>
    <t>Итого по ЗАТО Сибирский 2018 год</t>
  </si>
  <si>
    <t>Итого по ЗАТО Сибирский 2019 год</t>
  </si>
  <si>
    <t>Итого по г. Рубцовску 2017 год</t>
  </si>
  <si>
    <t>г. Барнаул, просп. Красноармейский, д. 104</t>
  </si>
  <si>
    <t>г. Барнаул, просп. Красноармейский, д. 67</t>
  </si>
  <si>
    <t>г. Барнаул, просп. Ленина, д. 189</t>
  </si>
  <si>
    <t>г. Барнаул, просп. Ленина, д. 43</t>
  </si>
  <si>
    <t>г. Барнаул, просп. Ленина, д. 82</t>
  </si>
  <si>
    <t>г. Барнаул, р.п. Южный, просп. Дзержинского, д. 21</t>
  </si>
  <si>
    <t>г. Барнаул, просп. Красноармейский, д. 106</t>
  </si>
  <si>
    <t>г. Барнаул, просп. Красноармейский, д. 69</t>
  </si>
  <si>
    <t>г. Барнаул, просп. Ленина, д. 107</t>
  </si>
  <si>
    <t>г. Барнаул, просп. Ленина, д. 139</t>
  </si>
  <si>
    <t>г. Барнаул, просп. Социалистический, д. 105</t>
  </si>
  <si>
    <t>г. Барнаул, просп. Социалистический, д. 118</t>
  </si>
  <si>
    <t>г. Барнаул, просп. Социалистический, д. 130</t>
  </si>
  <si>
    <t>г. Заринск, просп. Строителей, д. 10</t>
  </si>
  <si>
    <t>г. Заринск, просп. Строителей, д. 24</t>
  </si>
  <si>
    <t>г. Заринск, просп. Строителей, д. 26</t>
  </si>
  <si>
    <t>г. Заринск, просп. Строителей, д. 13/1</t>
  </si>
  <si>
    <t>г. Заринск, просп. Строителей, д. 15</t>
  </si>
  <si>
    <t>г. Заринск, просп. Строителей, д. 33</t>
  </si>
  <si>
    <t>г. Заринск, просп. Строителей, д. 35</t>
  </si>
  <si>
    <t>г. Заринск, просп. Строителей, д. 21</t>
  </si>
  <si>
    <t>г. Рубцовск, просп. Ленина, д. 21</t>
  </si>
  <si>
    <t>г. Рубцовск, просп. Ленина, д. 54</t>
  </si>
  <si>
    <t>г. Рубцовск, просп. Ленина, д. 26</t>
  </si>
  <si>
    <t>г. Рубцовск, просп. Ленина, д. 23</t>
  </si>
  <si>
    <t>г. Рубцовск, просп. Ленина, д. 40</t>
  </si>
  <si>
    <t>г. Рубцовск, просп. Ленина, д. 53</t>
  </si>
  <si>
    <t>г. Рубцовск, просп. Рубцовский, д. 30</t>
  </si>
  <si>
    <t>г. Рубцовск, просп. Рубцовский, д. 51</t>
  </si>
  <si>
    <t>г. Рубцовск, просп. Рубцовский, д. 53</t>
  </si>
  <si>
    <t>г. Рубцовск, просп. Ленина, д. 139</t>
  </si>
  <si>
    <t>г. Рубцовск, просп. Ленина, д. 57</t>
  </si>
  <si>
    <t>г. Рубцовск, просп. Ленина, д. 31</t>
  </si>
  <si>
    <t>г. Рубцовск, просп. Ленина, д. 32</t>
  </si>
  <si>
    <t>г. Рубцовск, просп. Рубцовский, д. 19</t>
  </si>
  <si>
    <t>г. Рубцовск, просп. Рубцовский, д. 35</t>
  </si>
  <si>
    <t>Ребрихинский район, с. Ребриха, просп. Победы, д. 29</t>
  </si>
  <si>
    <t>Итого по городу Рубцовску 2019 год</t>
  </si>
  <si>
    <t xml:space="preserve">Благовещенский район, р.п. Благовещенка, 
пер. Чапаевский, д. 80 </t>
  </si>
  <si>
    <t>Итого по Ельцовскому району за 2019 год</t>
  </si>
  <si>
    <t>Итого по г. Белокуриха 2019 год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</si>
  <si>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</si>
  <si>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</si>
  <si>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</si>
  <si>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</si>
  <si>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</si>
  <si>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</si>
  <si>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</si>
  <si>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</si>
  <si>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</si>
  <si>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Виды, установленные нормативным правовым актом Алтайского края</t>
  </si>
  <si>
    <t>ПРИЛОЖЕНИЕ 2</t>
  </si>
  <si>
    <t>Реестр многоквартирных домов по видам капитального ремонта</t>
  </si>
  <si>
    <t>Табунский район, с. Сереброполь, ул. Кирова, д. 22</t>
  </si>
  <si>
    <t>ЗАТО Сибирский, ул. Кедровая, д. 6</t>
  </si>
  <si>
    <t>ЗАТО Сибирский, ул. Кедровая, д. 10</t>
  </si>
  <si>
    <t>Тальменский район, п. Среднесибирский, 
ул. Центральная, д. 22</t>
  </si>
  <si>
    <t>Тальменский район, п. Среднесибирский, 
ул. Юбилейная, д. 4</t>
  </si>
  <si>
    <t>Михайловский район, р.п. Малиновое Озеро, 
пер. Заводской, д. 2</t>
  </si>
  <si>
    <t>Михайловский район, р.п. Малиновое Озеро, 
ул. Центральная, д. 27</t>
  </si>
  <si>
    <t>Михайловский район, р.п. Малиновое Озеро, 
ул. Центральная, д. 23</t>
  </si>
  <si>
    <t>Михайловский район, р.п. Малиновое Озеро, 
ул. Центральная, д. 25</t>
  </si>
  <si>
    <t>Михайловский район, р.п. Малиновое Озеро, 
ул. Центральная, д. 33</t>
  </si>
  <si>
    <t>г. Новоалтайск, ул. 8 Микрорайон, д. 32</t>
  </si>
  <si>
    <t>г. Новоалтайск, ул. 8 Микрорайон, д. 3а</t>
  </si>
  <si>
    <t>г. Новоалтайск, ул. 8 Микрорайон, д. 28</t>
  </si>
  <si>
    <t>г. Новоалтайск, ул. 7 Микрорайон, д. 5</t>
  </si>
  <si>
    <t>г. Новоалтайск, ул. 8 Микрорайон, д. 1/2</t>
  </si>
  <si>
    <t>Алтайский район, с. Алтайское, ул. Целинная, д. 18</t>
  </si>
  <si>
    <t>Итого по Тальменскому району</t>
  </si>
  <si>
    <t>к приказу Министерства строительства,</t>
  </si>
  <si>
    <t>хозяйства Алтайского края</t>
  </si>
  <si>
    <t xml:space="preserve">транспорта, жилищно - коммунального  </t>
  </si>
  <si>
    <t>Ключевской район, с. Ключи, пер. Аптечный, д. 16</t>
  </si>
  <si>
    <t>Ключевской район, с. Ключи, пер. Аптечный, д. 18</t>
  </si>
  <si>
    <t>г. Яровое, квартал "А", д. 2</t>
  </si>
  <si>
    <t>г. Барнаул, пер. Геблера, д. 30</t>
  </si>
  <si>
    <t>г. Барнаул, просп. Калинина, д. 10</t>
  </si>
  <si>
    <t>г. Барнаул, просп. Коммунаров, д. 122Б</t>
  </si>
  <si>
    <t>г. Барнаул, пер. Геблера, д. 29А</t>
  </si>
  <si>
    <t>г. Барнаул, просп. Ленина, д. 140</t>
  </si>
  <si>
    <t>г. Барнаул, просп. Ленина, д. 142</t>
  </si>
  <si>
    <t>г. Барнаул, просп. Ленина, д. 58</t>
  </si>
  <si>
    <t>г. Барнаул, просп. Строителей, д. 38А</t>
  </si>
  <si>
    <t>г. Барнаул, ул. 80 Гвардейской Дивизии, д. 4А, корп. 2</t>
  </si>
  <si>
    <t>г. Барнаул, ул. Георгия Исакова, д. 129А</t>
  </si>
  <si>
    <t>г. Барнаул, ул. Георгиева, д. 49А</t>
  </si>
  <si>
    <t>г. Барнаул, ул. Антона Петрова, д. 164А</t>
  </si>
  <si>
    <t>г. Барнаул, ул. Германа Титова, д. 16</t>
  </si>
  <si>
    <t>г. Барнаул, ул. Гущина, д. 169</t>
  </si>
  <si>
    <t>г. Барнаул, ул. Гущина, д. 205</t>
  </si>
  <si>
    <t>г. Барнаул, ул. Кирова, д. 45А</t>
  </si>
  <si>
    <t>г. Барнаул, ул. Куета, д. 11</t>
  </si>
  <si>
    <t>г. Барнаул, ул. Малахова, д. 68</t>
  </si>
  <si>
    <t>г. Барнаул, ул. Молодежная, д. 2А</t>
  </si>
  <si>
    <t>г. Барнаул, п. Центральный, ул. Мира, д. 18</t>
  </si>
  <si>
    <t>г. Барнаул, ул. Молодежная, д. 4</t>
  </si>
  <si>
    <t>г. Барнаул, ул. Никитина, д. 59А</t>
  </si>
  <si>
    <t>г. Барнаул, ул. Новосибирская, д. 8</t>
  </si>
  <si>
    <t>г. Барнаул, ул. Папанинцев, д. 114</t>
  </si>
  <si>
    <t>г. Барнаул, ул. Привокзальная, д. 49</t>
  </si>
  <si>
    <t>г. Барнаул, ул. Советская, д. 6, корп. 1</t>
  </si>
  <si>
    <t>г. Барнаул, ул. Солнечная Поляна, д. 9</t>
  </si>
  <si>
    <t>г. Барнаул, ул. Союза Республик, д. 14</t>
  </si>
  <si>
    <t>г. Барнаул, ул. Тимуровская, д. 68</t>
  </si>
  <si>
    <t>г. Барнаул, ул. Тимуровская, д. 70</t>
  </si>
  <si>
    <t>г. Барнаул, ул. Шукшина, д. 19</t>
  </si>
  <si>
    <t>г. Барнаул, ул. Юрина, д. 219</t>
  </si>
  <si>
    <t>г. Барнаул, пер. Геблера, д. 27А</t>
  </si>
  <si>
    <t>г. Барнаул, ул. Антона Петрова, д. 110А</t>
  </si>
  <si>
    <t>г. Барнаул, ул. Антона Петрова, д. 138А</t>
  </si>
  <si>
    <t>г. Барнаул, ул. Гулькина, д. 37А</t>
  </si>
  <si>
    <t>г. Барнаул, ул. Кирова, д. 38А</t>
  </si>
  <si>
    <t>г. Барнаул, ул. Красносельская, д. 96</t>
  </si>
  <si>
    <t>г. Барнаул, ул. Нагорная 6-я, д. 11А</t>
  </si>
  <si>
    <t>г. Барнаул, ул. Новосибирская, д. 14</t>
  </si>
  <si>
    <t>г. Барнаул, ул. Песчаная, д. 76</t>
  </si>
  <si>
    <t>г. Барнаул, ул. Северо-Западная, д. 159</t>
  </si>
  <si>
    <t>г. Барнаул, ул. Сизова, д. 51</t>
  </si>
  <si>
    <t>г. Барнаул, ул. Советской Армии, д. 50А, корп. 1</t>
  </si>
  <si>
    <t>г. Барнаул, просп. Красноармейский, д. 96А</t>
  </si>
  <si>
    <t>г. Барнаул, тракт Змеиногорский, д. 108А</t>
  </si>
  <si>
    <t>г. Барнаул, тракт Змеиногорский, д. 110А</t>
  </si>
  <si>
    <t>г. Барнаул, тракт Павловский, д. 60В</t>
  </si>
  <si>
    <t>г. Барнаул, ул. Антона Петрова, д. 128А</t>
  </si>
  <si>
    <t>г. Барнаул, ул. Гоголя, д. 215А</t>
  </si>
  <si>
    <t>г. Барнаул, ул. Кирова, д. 43А</t>
  </si>
  <si>
    <t>г. Барнаул, ул. Энтузиастов, д. 5А</t>
  </si>
  <si>
    <t>г. Барнаул, п. Центральный, ул. Мира, д. 14</t>
  </si>
  <si>
    <t>г. Барнаул, п. Центральный, ул. Мира, д. 4</t>
  </si>
  <si>
    <t>Михайловский район, р.п. Малиновое Озеро, 
ул. Мамонтова, д. 41</t>
  </si>
  <si>
    <t>г. Барнаул, просп. Комсомольский, д. 104А</t>
  </si>
  <si>
    <t>Тальменский район, п. Среднесибирский, 
ул. Центральная, д. 24</t>
  </si>
  <si>
    <t>Итого по Алтайскому району 2018 год</t>
  </si>
  <si>
    <t>г. Алейск, пер. Банковский, д. 3</t>
  </si>
  <si>
    <t>г. Яровое, квартал "А", д. 3</t>
  </si>
  <si>
    <t>г. Яровое, квартал "А", д. 4</t>
  </si>
  <si>
    <t>Поспелихинский район, с. Поспелиха, пер. Коммунарский, 
д. 38</t>
  </si>
  <si>
    <t>Поспелихинский район, с. Поспелиха, ул. Леонова, д. 197</t>
  </si>
  <si>
    <t>г. Алейск, ул. Пионерская, д. 129</t>
  </si>
  <si>
    <t>Итого по Первомайскому району 2018 год</t>
  </si>
  <si>
    <t>Тальменский район, р.п. Тальменка, ул. Парковая, д. 2</t>
  </si>
  <si>
    <t>Тальменский район, р.п. Тальменка, ул. Партизанская, д. 12</t>
  </si>
  <si>
    <t>г. Заринск, просп. Строителей, д. 21/1</t>
  </si>
  <si>
    <t>г. Новоалтайск, ул. Деповская, д. 23</t>
  </si>
  <si>
    <t>г. Новоалтайск, ул. Депутатская, д. 2</t>
  </si>
  <si>
    <t>Советский район, с. Урожайное, ул. Октябрьская, д. 9</t>
  </si>
  <si>
    <t>г. Барнаул, просп. Комсомольский, д. 50А</t>
  </si>
  <si>
    <t>г. Барнаул, просп. Калинина, д. 3</t>
  </si>
  <si>
    <t>г. Барнаул, просп. Сибирский, д. 35А</t>
  </si>
  <si>
    <t>г. Барнаул, с. Власиха, ул. Строительная, д. 30</t>
  </si>
  <si>
    <t>г. Барнаул, ул. Брестская, д. 5</t>
  </si>
  <si>
    <t>г. Барнаул, ул. Партизанская, д. 70В</t>
  </si>
  <si>
    <t>г. Белокуриха, пер. Речной, д. 3</t>
  </si>
  <si>
    <t>г. Белокуриха, ул. Ак. Мясникова, д. 5</t>
  </si>
  <si>
    <t>г. Белокуриха, ул. Ак. Мясникова, д. 3</t>
  </si>
  <si>
    <t>г. Бийск, ул. Ударная, д. 71</t>
  </si>
  <si>
    <t>г. Славгород, ул. К. Либкнехта, д. 203</t>
  </si>
  <si>
    <t>Тальменский район, с. Озерки, ул. Юбилейная, д. 1</t>
  </si>
  <si>
    <t>г. Рубцовск, просп. Ленина, д. 185</t>
  </si>
  <si>
    <t>г. Рубцовск, ул. Комсомольская, д. 125</t>
  </si>
  <si>
    <t>г. Рубцовск, пер. Алейский, д. 30а</t>
  </si>
  <si>
    <t>г. Рубцовск, ул. Алтайская, д. 171</t>
  </si>
  <si>
    <t>г. Рубцовск, ул. Громова, д. 25</t>
  </si>
  <si>
    <t>г. Рубцовск, ул. Киевская, д. 4</t>
  </si>
  <si>
    <t>г. Рубцовск, ул. Дзержинского, д. 17</t>
  </si>
  <si>
    <t>г. Рубцовск, ул. Алтайская, д. 104</t>
  </si>
  <si>
    <t>г. Рубцовск, просп. Рубцовский, д. 37</t>
  </si>
  <si>
    <t>г. Рубцовск, просп. Рубцовский, д. 49</t>
  </si>
  <si>
    <t>г. Рубцовск, ул. Дзержинского, д. 31</t>
  </si>
  <si>
    <t>г. Рубцовск, ул. К. Маркса, д. 229</t>
  </si>
  <si>
    <t>г. Рубцовск, ул. Никольская, д. 16</t>
  </si>
  <si>
    <t>г. Рубцовск, ул. Октябрьская, д. 3</t>
  </si>
  <si>
    <t>г. Рубцовск, ул. Тракторная, д. 64</t>
  </si>
  <si>
    <t>г. Белокуриха, ул. Бр. Ждановых, д. 101а</t>
  </si>
  <si>
    <t>г. Белокуриха, ул. 8 Марта, д. 3</t>
  </si>
  <si>
    <t>Калманский район, с. Калманка, ул. Ленина, д. 15</t>
  </si>
  <si>
    <t>Калманский район, с. Калманка, ул. Октябрьская, д. 4</t>
  </si>
  <si>
    <t>Ребрихинский район, с. Ребриха, ул. 1-я Алтайская, д. 3</t>
  </si>
  <si>
    <t>Итого по Табунскому району 2017 год</t>
  </si>
  <si>
    <t>Усть-Пристанский район, с. Усть-Чарышская Пристань, 
ул. Королева, д. 55</t>
  </si>
  <si>
    <t>Тальменский район, р.п. Тальменка, ул. Пионерская, д. 11</t>
  </si>
  <si>
    <t>Тальменский район, р.п. Тальменка, ул. Пионерская, д. 13</t>
  </si>
  <si>
    <t>г. Белокуриха, ул. Ак. Мясникова, д. 18</t>
  </si>
  <si>
    <t>г. Белокуриха, ул. Советская, д. 14</t>
  </si>
  <si>
    <t>г. Барнаул, тракт Павловский, д. 78</t>
  </si>
  <si>
    <t>г. Барнаул, ул. 80 Гвардейской Дивизии, д. 8А</t>
  </si>
  <si>
    <t>г. Барнаул, ул. Георгиева, д. 35</t>
  </si>
  <si>
    <t>г. Барнаул, ул. Интернациональная, д. 316</t>
  </si>
  <si>
    <t>г. Барнаул, ул. Попова, д. 55</t>
  </si>
  <si>
    <t>г. Барнаул, ул. Северо-Западная, д. 35</t>
  </si>
  <si>
    <t>г. Белокуриха, пер. Ключевой, д. 3</t>
  </si>
  <si>
    <t>г. Белокуриха, ул. Бр. Ждановых, д. 103</t>
  </si>
  <si>
    <t>г. Белокуриха, ул. 8 Марта, д. 11</t>
  </si>
  <si>
    <t>г. Рубцовск, пер. Гражданский, д. 20</t>
  </si>
  <si>
    <t>г. Рубцовск, пер. Гражданский, д. 18</t>
  </si>
  <si>
    <t>г. Рубцовск, просп. Рубцовский, д. 36</t>
  </si>
  <si>
    <t>г. Рубцовск, ул. Дзержинского, д. 29</t>
  </si>
  <si>
    <t>Каменский район, г. Камень-на-Оби, ул. Первомайская, д. 3</t>
  </si>
  <si>
    <t>Итого по Родинскому району 2017 год</t>
  </si>
  <si>
    <t>Итого по Советскому району 2017 год</t>
  </si>
  <si>
    <t>Советский район, с. Урожайное, ул. Ракши, д. 2а</t>
  </si>
  <si>
    <t>Угловский район, с. Угловское, ул. Степная, д. 1</t>
  </si>
  <si>
    <t>г. Рубцовск, ул. Калинина, д. 18</t>
  </si>
  <si>
    <t>г. Рубцовск, ул. Алтайская, д. 39</t>
  </si>
  <si>
    <t>Итого по ЗАТО Сибирский 2017 год</t>
  </si>
  <si>
    <t>Родинский район, п. Мирный, ул. Жилплощадка 1-я, д. 4</t>
  </si>
  <si>
    <t>г. Рубцовск, б-р Победы, д. 16</t>
  </si>
  <si>
    <t>г. Рубцовск, б-р Победы, д. 18</t>
  </si>
  <si>
    <t>г. Рубцовск, б-р Победы, д. 10</t>
  </si>
  <si>
    <t>г. Славгород, мкр. 3-й, д. 9</t>
  </si>
  <si>
    <t>Благовещенский район, р.п. Благовещенка, ул. Урицкого, д. 1</t>
  </si>
  <si>
    <t>Благовещенский район, р.п. Благовещенка, ул. Урицкого, д. 5</t>
  </si>
  <si>
    <t>г. Барнаул, пер. Прудской, д. 29</t>
  </si>
  <si>
    <t>г. Барнаул, проезд Северный Власихинский, д. 40</t>
  </si>
  <si>
    <t>г. Барнаул, проезд Северный Власихинский, д. 56</t>
  </si>
  <si>
    <t>г. Барнаул, просп. Красноармейский, д. 51</t>
  </si>
  <si>
    <t>г. Барнаул, просп. Красноармейский, д. 53</t>
  </si>
  <si>
    <t>г. Барнаул, просп. Красноармейский, д. 59</t>
  </si>
  <si>
    <t>г. Барнаул, просп. Калинина, д. 5</t>
  </si>
  <si>
    <t>г. Барнаул, просп. Ленина, д. 31</t>
  </si>
  <si>
    <t>г. Барнаул, просп. Социалистический, д. 38</t>
  </si>
  <si>
    <t>г. Барнаул, просп. Социалистический, д. 69</t>
  </si>
  <si>
    <t>г. Барнаул, просп. Строителей, д. 23А, корп. 1</t>
  </si>
  <si>
    <t>г. Барнаул, просп. Строителей, д. 35</t>
  </si>
  <si>
    <t>г. Барнаул, просп. Строителей, д. 38</t>
  </si>
  <si>
    <t>г. Барнаул, просп. Строителей, д. 39</t>
  </si>
  <si>
    <t>г. Барнаул, тракт Змеиногорский, д. 104Е</t>
  </si>
  <si>
    <t>г. Барнаул, тракт Павловский, д. 213</t>
  </si>
  <si>
    <t>г. Барнаул, тракт Павловский, д. 225</t>
  </si>
  <si>
    <t>г. Барнаул, тракт Павловский, д. 229</t>
  </si>
  <si>
    <t>г. Барнаул, тракт Павловский, д. 253</t>
  </si>
  <si>
    <t>г. Барнаул, тракт Павловский, д. 257</t>
  </si>
  <si>
    <t>г. Барнаул, тракт Павловский, д. 269</t>
  </si>
  <si>
    <t>г. Барнаул, тракт Павловский, д. 279</t>
  </si>
  <si>
    <t>г. Барнаул, ул. 50 лет СССР, д. 16</t>
  </si>
  <si>
    <t>г. Барнаул, ул. Анатолия, д. 6</t>
  </si>
  <si>
    <t>г. Барнаул, ул. Антона Петрова, д. 235Б</t>
  </si>
  <si>
    <t>г. Барнаул, ул. Антона Петрова, д. 240</t>
  </si>
  <si>
    <t>г. Барнаул, ул. Антона Петрова, д. 246</t>
  </si>
  <si>
    <t>г. Барнаул, ул. Антона Петрова, д. 247Б</t>
  </si>
  <si>
    <t>г. Барнаул, ул. Антона Петрова, д. 262</t>
  </si>
  <si>
    <t>г. Барнаул, ул. Бабуркина, д. 11</t>
  </si>
  <si>
    <t>г. Барнаул, ул. Веры Кащеевой, д. 3</t>
  </si>
  <si>
    <t>г. Барнаул, ул. Веры Кащеевой, д. 15</t>
  </si>
  <si>
    <t>г. Барнаул, ул. Взлетная, д. 30</t>
  </si>
  <si>
    <t>г. Барнаул, ул. Взлетная, д. 43</t>
  </si>
  <si>
    <t>г. Барнаул, ул. Взлетная, д. 45Е</t>
  </si>
  <si>
    <t>г. Барнаул, ул. Взлетная, д. 47</t>
  </si>
  <si>
    <t>г. Барнаул, ул. Георгия Исакова, д. 153</t>
  </si>
  <si>
    <t>г. Барнаул, ул. Горно-Алтайская, д. 15</t>
  </si>
  <si>
    <t>г. Барнаул, ул. Гущина, д. 171</t>
  </si>
  <si>
    <t>г. Барнаул, ул. Гущина, д. 215</t>
  </si>
  <si>
    <t>г. Барнаул, ул. Интернациональная, д. 11</t>
  </si>
  <si>
    <t>г. Барнаул, ул. Интернациональная, д. 23</t>
  </si>
  <si>
    <t>г. Барнаул, ул. Кавалерийскя, д. 5</t>
  </si>
  <si>
    <t>г. Барнаул, ул. Короленко, д. 91</t>
  </si>
  <si>
    <t>г. Барнаул, ул. Лазурная, д. 38</t>
  </si>
  <si>
    <t>г. Барнаул, ул. Малахова, д. 97</t>
  </si>
  <si>
    <t>г. Барнаул, ул. Молодежная, д. 54</t>
  </si>
  <si>
    <t>г. Барнаул, ул. Молодежная, д. 62А</t>
  </si>
  <si>
    <t>г. Барнаул, ул. Молодежная, д. 68А</t>
  </si>
  <si>
    <t>г. Барнаул, ул. Весенняя, д. 4</t>
  </si>
  <si>
    <t>г. Барнаул, ул. Островского, д. 17</t>
  </si>
  <si>
    <t>г. Барнаул, ул. Островского, д. 25</t>
  </si>
  <si>
    <t>г. Барнаул, ул. Панфиловцев, д. 11</t>
  </si>
  <si>
    <t>г. Барнаул, ул. Папанинцев, д. 121</t>
  </si>
  <si>
    <t>г. Барнаул, ул. Партизанская, д. 105</t>
  </si>
  <si>
    <t>г. Барнаул, ул. Партизанская, д. 124</t>
  </si>
  <si>
    <t>г. Барнаул, ул. Партизанская, д. 126</t>
  </si>
  <si>
    <t>г. Барнаул, ул. Партизанская, д. 130</t>
  </si>
  <si>
    <t>г. Барнаул, ул. Партизанская, д. 132</t>
  </si>
  <si>
    <t>г. Барнаул, ул. Партизанская, д. 140</t>
  </si>
  <si>
    <t>г. Барнаул, ул. Партизанская, д. 146</t>
  </si>
  <si>
    <t>г. Барнаул, ул. Партизанская, д. 92</t>
  </si>
  <si>
    <t>г. Барнаул, ул. Пролетарская, д. 91</t>
  </si>
  <si>
    <t>г. Барнаул, ул. Профинтерна, д. 39</t>
  </si>
  <si>
    <t>г. Барнаул, ул. Путиловская, д. 20</t>
  </si>
  <si>
    <t>г. Барнаул, ул. Советской Армии, д. 48В</t>
  </si>
  <si>
    <t>г. Барнаул, ул. Сухэ-Батора, д. 21</t>
  </si>
  <si>
    <t>г. Барнаул, ул. Чеглецова, д. 18</t>
  </si>
  <si>
    <t>г. Барнаул, ул. Чеглецова, д. 20</t>
  </si>
  <si>
    <t>г. Барнаул, ул. Шумакова, д. 37</t>
  </si>
  <si>
    <t>г. Барнаул, ул. Шумакова, д. 50</t>
  </si>
  <si>
    <t>г. Барнаул, ул. Шумакова, д. 52</t>
  </si>
  <si>
    <t>г. Барнаул, ул. Энтузиастов, д. 34</t>
  </si>
  <si>
    <t>г. Барнаул, ул. Энтузиастов, д. 36</t>
  </si>
  <si>
    <t>г. Барнаул, ул. Энтузиастов, д. 40</t>
  </si>
  <si>
    <t>г. Барнаул, ул. Энтузиастов, д. 9</t>
  </si>
  <si>
    <t>г. Барнаул, ул. Ядерная, д. 2</t>
  </si>
  <si>
    <t>г. Барнаул, ул. Попова, д. 102</t>
  </si>
  <si>
    <t>г. Барнаул, ул. Попова, д. 107</t>
  </si>
  <si>
    <t>г. Барнаул, ул. Попова, д. 109</t>
  </si>
  <si>
    <t>г. Барнаул, ул. Попова, д. 135</t>
  </si>
  <si>
    <t>г. Барнаул, ул. Попова, д. 184</t>
  </si>
  <si>
    <t>г. Барнаул, ул. Попова, д. 49</t>
  </si>
  <si>
    <t>г. Барнаул, ул. Попова, д. 63</t>
  </si>
  <si>
    <t>г. Барнаул, ул. Попова, д. 73</t>
  </si>
  <si>
    <t>г. Барнаул, ул. Попова, д. 77</t>
  </si>
  <si>
    <t>г. Бийск, ул. Владимира Ленина, д. 117</t>
  </si>
  <si>
    <t>г. Бийск, ул. Воинов-Интернационалистов, д. 85</t>
  </si>
  <si>
    <t>г. Бийск, ул. Георгия Прибыткова, д. 1</t>
  </si>
  <si>
    <t>г. Бийск, ул. Георгия Прибыткова, д. 2/2</t>
  </si>
  <si>
    <t>г. Бийск, ул. Георгия Прибыткова, д. 4</t>
  </si>
  <si>
    <t>г. Бийск, ул. Горно-Алтайская, д. 67</t>
  </si>
  <si>
    <t>г. Бийск, ул. Горно-Алтайская, д. 69</t>
  </si>
  <si>
    <t>г. Бийск, ул. Декабристов, д. 10</t>
  </si>
  <si>
    <t>г. Бийск, ул. Декабристов, д. 10/1</t>
  </si>
  <si>
    <t>г. Бийск, ул. Декабристов, д. 12</t>
  </si>
  <si>
    <t>г. Бийск, ул. Декабристов, д. 12/2</t>
  </si>
  <si>
    <t>г. Бийск, ул. Декабристов, д. 4</t>
  </si>
  <si>
    <t>г. Бийск, ул. Декабристов, д. 4/1</t>
  </si>
  <si>
    <t>г. Бийск, ул. Захара Двойных, д. 9</t>
  </si>
  <si>
    <t>г. Бийск, ул. Ленинградская, д. 111</t>
  </si>
  <si>
    <t>г. Бийск, ул. Приречная, д. 2/7</t>
  </si>
  <si>
    <t>г. Новоалтайск, ул. 7 Микрорайон, д. 5</t>
  </si>
  <si>
    <t>г. Новоалтайск, ул. 8 Микрорайон, д. 21</t>
  </si>
  <si>
    <t>г. Рубцовск, просп. Рубцовский, д. 39</t>
  </si>
  <si>
    <t>г. Рубцовск, ул. Алтайская, д. 114</t>
  </si>
  <si>
    <t>г. Рубцовск, ул. Громова, д. 13</t>
  </si>
  <si>
    <t>г. Рубцовск, ул. Громова, д. 15</t>
  </si>
  <si>
    <t>г. Рубцовск, ул. Громова, д. 24</t>
  </si>
  <si>
    <t>г. Рубцовск, ул. Джержинского, д. 31</t>
  </si>
  <si>
    <t>г. Рубцовск, ул. Калинина, д. 34</t>
  </si>
  <si>
    <t>г. Рубцовск, ул. Карла Маркса, д. 229</t>
  </si>
  <si>
    <t>г. Рубцовск, ул. Осипенко, д. 144</t>
  </si>
  <si>
    <t>г. Рубцовск, ул. Осипенко, д. 195</t>
  </si>
  <si>
    <t>г. Славгород, мкр. 1-й, д. 6</t>
  </si>
  <si>
    <t>г. Славгород, мкр. 2-й, д. 17</t>
  </si>
  <si>
    <t>г. Славгород, мкр. 2-й, д. 18</t>
  </si>
  <si>
    <t>г. Славгород, мкр. 3-й, д. 14</t>
  </si>
  <si>
    <t>г. Славгород, мкр. 3-й, д. 18</t>
  </si>
  <si>
    <t>г. Славгород, мкр. 3-й, д. 20</t>
  </si>
  <si>
    <t>г. Славгород, мкр. 3-й, д. 21</t>
  </si>
  <si>
    <t>г. Славгород, мкр. 3-й, д. 22</t>
  </si>
  <si>
    <t>г. Славгород, мкр. 3-й, д. 23</t>
  </si>
  <si>
    <t>г. Славгород, мкр. 3-й, д. 5</t>
  </si>
  <si>
    <t>г. Славгород, мкр. 3-й, д. 8</t>
  </si>
  <si>
    <t>г. Славгород, ул. Военный городок, ул. 181</t>
  </si>
  <si>
    <t>г. Славгород, ул. Военный городок, ул. 185</t>
  </si>
  <si>
    <t>г. Славгород, ул. Титова, д. 263</t>
  </si>
  <si>
    <t>Итого по г. Славгороду 2018 год</t>
  </si>
  <si>
    <t>Алтайский район, с. Алтайское, ул. Подгорная, д. 35</t>
  </si>
  <si>
    <t>Итого по Волчихинскому району 2019 год</t>
  </si>
  <si>
    <t>Итого по Краснощековскому району 2018 год</t>
  </si>
  <si>
    <t>г. Барнаул, ул. 40 лет Октября, д. 34</t>
  </si>
  <si>
    <t>г. Барнаул, ул. 40 лет Октября, д. 35</t>
  </si>
  <si>
    <t>г. Барнаул, ул. 80 Гвардейской Дивизии, д. 34</t>
  </si>
  <si>
    <t>г. Барнаул, ул. Антона Петрова, д. 200</t>
  </si>
  <si>
    <t>г. Барнаул, ул. Антона Петрова, д. 215</t>
  </si>
  <si>
    <t>г. Барнаул, ул. Брестская, д. 10</t>
  </si>
  <si>
    <t>г. Барнаул, ул. Брестская, д. 20</t>
  </si>
  <si>
    <t>г. Барнаул, ул. Георгия Исакова, д. 147</t>
  </si>
  <si>
    <t>г. Барнаул, ул. Гущина, д. 197</t>
  </si>
  <si>
    <t>г. Барнаул, ул. Глушкова, д. 54</t>
  </si>
  <si>
    <t>г. Барнаул, ул. Ким, д. 33</t>
  </si>
  <si>
    <t>г. Барнаул, ул. Красносельская, д. 92</t>
  </si>
  <si>
    <t>г. Барнаул, ул. Малахова, д. 27</t>
  </si>
  <si>
    <t>г. Барнаул, ул. Малахова, д. 57</t>
  </si>
  <si>
    <t>г. Барнаул, ул. Северо-Западная, д. 60</t>
  </si>
  <si>
    <t>г. Барнаул, ул. Солнцева, д. 9</t>
  </si>
  <si>
    <t>г. Барнаул, ул. Тимуровская, д. 64</t>
  </si>
  <si>
    <t>г. Барнаул, ул. Чудненко, д. 81</t>
  </si>
  <si>
    <t>г. Барнаул, р.п. Южный, ул. Мусоргского, д. 24</t>
  </si>
  <si>
    <t>г. Барнаул, ул. 50 лет СССР, д. 14</t>
  </si>
  <si>
    <t>г. Барнаул, ул. Антона Петрова, д. 156</t>
  </si>
  <si>
    <t>г. Барнаул, ул. Антона Петрова, д. 217</t>
  </si>
  <si>
    <t>г. Барнаул, ул. Антона Петрова, д. 226</t>
  </si>
  <si>
    <t>г. Барнаул, ул. Георгия Исакова, д. 127</t>
  </si>
  <si>
    <t>г. Барнаул, ул. Георгия Исакова, д. 146</t>
  </si>
  <si>
    <t>г. Барнаул, ул. Георгия Исакова, д. 146А</t>
  </si>
  <si>
    <t>г. Барнаул, ул. Георгия Исакова, д. 246</t>
  </si>
  <si>
    <t>г. Барнаул, ул. Германа Титова, д. 10</t>
  </si>
  <si>
    <t>г. Барнаул, ул. Горно-Алтайская, д. 8</t>
  </si>
  <si>
    <t>г. Барнаул, ул. Гущина, д. 191</t>
  </si>
  <si>
    <t>г. Барнаул, ул. Кавалерийская, д. 1</t>
  </si>
  <si>
    <t>г. Барнаул, ул. Папанинцев, д. 122</t>
  </si>
  <si>
    <t>г. Барнаул, ул. Попова, д. 99</t>
  </si>
  <si>
    <t>г. Барнаул, ул. Чудненко, д. 91</t>
  </si>
  <si>
    <t>г. Барнаул, ул. Шумакова, д. 38</t>
  </si>
  <si>
    <t>г. Барнаул, ул. Шукшина, д. 24</t>
  </si>
  <si>
    <t>г. Барнаул, ул. Энтузиастов, д. 28</t>
  </si>
  <si>
    <t>г. Барнаул, ул. Энтузиастов, д. 30</t>
  </si>
  <si>
    <t>г. Барнаул, ул. Эмилии Алексеевой, д. 88</t>
  </si>
  <si>
    <t>г. Славгород, мкр. 2-й, д. 29</t>
  </si>
  <si>
    <t>г. Славгород, ул. Военный городок, д. 182</t>
  </si>
  <si>
    <t>г. Славгород, ул. Военный городок, д. 200</t>
  </si>
  <si>
    <t>г. Славгород, ул. Ленина, д. 119</t>
  </si>
  <si>
    <t>Каменский район, г. Камень-на-Оби, ул. Пушкина, д. 40</t>
  </si>
  <si>
    <t>Локтевский район, г. Горняк, ул. Некрасова, д. 43</t>
  </si>
  <si>
    <t>Ребрихинский район, с. Подстепное, ул. 50 лет ВЛКСМ, д. 4</t>
  </si>
  <si>
    <t>Итого по Романовскому району</t>
  </si>
  <si>
    <t>Итого по Романовскому району 2018 год</t>
  </si>
  <si>
    <t>Романовский район, c. Романово, ул. Крупская, д. 10</t>
  </si>
  <si>
    <t>Романовский район, c. Романово, ул. Ленинская, д. 65</t>
  </si>
  <si>
    <t>Романовский район, c. Романово, ул. Советская, д. 47</t>
  </si>
  <si>
    <t>Романовский район, c. Романово, ул. Советская, д. 51</t>
  </si>
  <si>
    <t>Романовский район, c. Романово, ул. Советская, д. 53</t>
  </si>
  <si>
    <t>Итого по Угловскому району 2019 год</t>
  </si>
  <si>
    <t>Итого по Чарышскому району 2018 год</t>
  </si>
  <si>
    <t>Шипуновский район, c. Шипуново, проезд Путейцев, д. 15</t>
  </si>
  <si>
    <t>Поспелихинский район, с. Поспелиха, ул. Целинная, д. 30</t>
  </si>
  <si>
    <t>Каменский район, г. Камень-на-Оби, ул. Красноармейская, 
д. 82</t>
  </si>
  <si>
    <t>на 20</t>
  </si>
  <si>
    <t>г. Барнаул, пер. Малый Прудской, д. 40А</t>
  </si>
  <si>
    <t>г. Барнаул, р.п. Южный, ул. Куйбышева, д. 1</t>
  </si>
  <si>
    <t>г. Барнаул, р.п. Южный, ул. Мусоргского, д. 11</t>
  </si>
  <si>
    <t>г. Барнаул, просп. Красноармейский, д. 105</t>
  </si>
  <si>
    <t>г. Барнаул, ул. Молодежная, д. 70</t>
  </si>
  <si>
    <t>г. Барнаул, ул. Новосибирская, д. 2А</t>
  </si>
  <si>
    <t>г. Барнаул, ул. Свердлова, д. 69</t>
  </si>
  <si>
    <t>г. Барнаул, ул. Советская, д. 6, корп. 2</t>
  </si>
  <si>
    <t>г. Барнаул, ул. Солнцева, д. 7</t>
  </si>
  <si>
    <t>г. Барнаул, ул. Смольная, д. 48</t>
  </si>
  <si>
    <t>г. Барнаул, ул. Юрина, д. 133</t>
  </si>
  <si>
    <t>г. Барнаул, ул. Георгия Исакова, д. 231</t>
  </si>
  <si>
    <t>Каменский район, г. Камень-на-Оби, ул. Гайдара, д. 45а</t>
  </si>
  <si>
    <t>Немецкий национальный район, с. Подсосново, 
ул. Гагарина, д. 89а</t>
  </si>
  <si>
    <t>Поспелихинский район, с. Поспелиха, пер. 8 Марта, д. 38</t>
  </si>
  <si>
    <t>Романовский район, c. Романово, ул. Советская, д. 59</t>
  </si>
  <si>
    <t>г. Барнаул, п. Лесной, д. 9</t>
  </si>
  <si>
    <t>г. Барнаул, с. Власиха, ул. Строительная, д. 31</t>
  </si>
  <si>
    <t>г. Барнаул, ул. Антона Петрова, д. 120</t>
  </si>
  <si>
    <t>г. Барнаул, ул. Антона Петрова, д. 180</t>
  </si>
  <si>
    <t>г. Барнаул, ул. Антона Петрова, д. 184А</t>
  </si>
  <si>
    <t>г. Барнаул, ул. Георгия Исакова, д. 105</t>
  </si>
  <si>
    <t>г. Барнаул, ул. Георгия Исакова, д. 203</t>
  </si>
  <si>
    <t>г. Барнаул, ул. Гущина, д. 193</t>
  </si>
  <si>
    <t>г. Барнаул, ул. Западная 1-я, д. 55, корп. 1</t>
  </si>
  <si>
    <t>г. Барнаул, ул. Куета, д. 27А</t>
  </si>
  <si>
    <t>г. Барнаул, ул. Молодежная, д. 48</t>
  </si>
  <si>
    <t>г. Барнаул, ул. Парковая, д. 34</t>
  </si>
  <si>
    <t>г. Барнаул, ул. Попова, д. 88</t>
  </si>
  <si>
    <t>г. Барнаул, ул. Северо-Западная, д. 230</t>
  </si>
  <si>
    <t>г. Барнаул, ул. Цаплина, д. 106</t>
  </si>
  <si>
    <t>г. Барнаул, ул. Цеховая, д. 62</t>
  </si>
  <si>
    <t>г. Барнаул, ул. Эмилии Алексеевой, д. 5, корп. 2</t>
  </si>
  <si>
    <t>г. Барнаул, ул. Юрина, д. 204А</t>
  </si>
  <si>
    <t>г. Барнаул, ул. Юрина, д. 238</t>
  </si>
  <si>
    <t>г. Бийск, ул. Виктора Петрова, д. 15</t>
  </si>
  <si>
    <t>г. Рубцовск, ул. Алтайская, д. 185</t>
  </si>
  <si>
    <t>г. Рубцовск, ул. Калинина, д. 14</t>
  </si>
  <si>
    <t>г. Яровое, квартал "В", д. 5</t>
  </si>
  <si>
    <t>г. Яровое, квартал "В", д. 17</t>
  </si>
  <si>
    <t>Каменский район, г. Камень-на-Оби, пер. Коммунальный, д. 4</t>
  </si>
  <si>
    <t>Итого по Романовскому району 2019 год</t>
  </si>
  <si>
    <t>Итого по Быстроистокскому району 2019 год</t>
  </si>
  <si>
    <t>Итого по Немецкому национальному району 2019 год</t>
  </si>
  <si>
    <t>Итого по Косихинскому району</t>
  </si>
  <si>
    <t>Первомайский район, c. Баюновские Ключи, 
ул. Центральная, д. 26</t>
  </si>
  <si>
    <t>Первомайский район, c. Баюновские Ключи, 
ул. Центральная, д. 24</t>
  </si>
  <si>
    <t>Каменский район, г. Камень-на-Оби, ул. К.Маркса, д. 112а</t>
  </si>
  <si>
    <t>Каменский район, г. Камень-на-Оби, пер. Осипенко, д. 2а</t>
  </si>
  <si>
    <t>Благовещенский район, р.п. Благовещенка, 
ул. 40 лет Октября, д. 6а</t>
  </si>
  <si>
    <t>Залесовский район, с. Залесово, ул. Коммунистическая, д. 1</t>
  </si>
  <si>
    <t>г. Барнаул, ул. Профинтерна, д. 35</t>
  </si>
  <si>
    <t>ост</t>
  </si>
  <si>
    <t>г. Барнаул, ул. Западная 1-я, д. 55, корп. 2</t>
  </si>
  <si>
    <t>Итого по Зональному району 2019 год</t>
  </si>
  <si>
    <t>Зональный район, с. Зональное, ул. Парковая, д. 2а</t>
  </si>
  <si>
    <t xml:space="preserve">Мамонтовский район, с. Мамонтово, ул. Захарова, д. 8 </t>
  </si>
  <si>
    <t>Мамонтовский район, с. Мамонтово, ул. Захарова, д. 13</t>
  </si>
  <si>
    <t>Немецкий национальный район, с. Редкая Дубрава, 
ул. Первомайская, д. 30</t>
  </si>
  <si>
    <t>от 20.08.2018    № 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</si>
</sst>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72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ont="0" applyFill="0" applyBorder="0" applyAlignment="0" applyProtection="0"/>
    <xf numFmtId="0" fontId="2" fillId="0" borderId="0"/>
    <xf numFmtId="0" fontId="11" fillId="0" borderId="0" applyNumberFormat="0" applyBorder="0" applyProtection="0">
      <alignment horizontal="left" vertical="center"/>
    </xf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435"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2" borderId="3" xfId="0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 vertical="top"/>
    </xf>
    <xf numFmtId="0" fontId="7" fillId="2" borderId="3" xfId="0" applyNumberFormat="1" applyFont="1" applyFill="1" applyBorder="1" applyAlignment="1"/>
    <xf numFmtId="4" fontId="7" fillId="2" borderId="3" xfId="0" applyNumberFormat="1" applyFont="1" applyFill="1" applyBorder="1" applyAlignment="1">
      <alignment horizontal="right" vertical="top"/>
    </xf>
    <xf numFmtId="4" fontId="4" fillId="2" borderId="3" xfId="0" applyNumberFormat="1" applyFont="1" applyFill="1" applyBorder="1" applyAlignment="1">
      <alignment horizontal="right" vertical="top" wrapText="1"/>
    </xf>
    <xf numFmtId="4" fontId="23" fillId="2" borderId="3" xfId="0" applyNumberFormat="1" applyFont="1" applyFill="1" applyBorder="1" applyAlignment="1">
      <alignment horizontal="right" vertical="top"/>
    </xf>
    <xf numFmtId="0" fontId="0" fillId="2" borderId="0" xfId="0" applyFill="1"/>
    <xf numFmtId="0" fontId="20" fillId="2" borderId="0" xfId="0" applyFont="1" applyFill="1"/>
    <xf numFmtId="2" fontId="26" fillId="2" borderId="0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top"/>
    </xf>
    <xf numFmtId="2" fontId="8" fillId="2" borderId="0" xfId="0" applyNumberFormat="1" applyFont="1" applyFill="1" applyBorder="1" applyAlignment="1"/>
    <xf numFmtId="0" fontId="8" fillId="2" borderId="0" xfId="0" applyFont="1" applyFill="1" applyAlignment="1"/>
    <xf numFmtId="0" fontId="4" fillId="2" borderId="0" xfId="0" applyNumberFormat="1" applyFont="1" applyFill="1" applyBorder="1" applyAlignment="1"/>
    <xf numFmtId="4" fontId="7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 vertical="top" wrapText="1"/>
    </xf>
    <xf numFmtId="0" fontId="26" fillId="2" borderId="0" xfId="0" applyNumberFormat="1" applyFont="1" applyFill="1" applyBorder="1" applyAlignment="1"/>
    <xf numFmtId="4" fontId="25" fillId="2" borderId="3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7" fillId="2" borderId="0" xfId="0" applyNumberFormat="1" applyFont="1" applyFill="1" applyBorder="1" applyAlignment="1"/>
    <xf numFmtId="4" fontId="4" fillId="2" borderId="3" xfId="1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horizontal="right" wrapText="1"/>
    </xf>
    <xf numFmtId="4" fontId="7" fillId="2" borderId="3" xfId="0" applyNumberFormat="1" applyFont="1" applyFill="1" applyBorder="1" applyAlignment="1" applyProtection="1">
      <alignment horizontal="right" wrapText="1"/>
    </xf>
    <xf numFmtId="4" fontId="3" fillId="2" borderId="5" xfId="0" applyNumberFormat="1" applyFont="1" applyFill="1" applyBorder="1" applyAlignment="1">
      <alignment horizontal="right" vertical="top"/>
    </xf>
    <xf numFmtId="4" fontId="25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/>
    </xf>
    <xf numFmtId="0" fontId="15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vertical="top"/>
    </xf>
    <xf numFmtId="0" fontId="0" fillId="2" borderId="0" xfId="0" applyFill="1" applyBorder="1"/>
    <xf numFmtId="4" fontId="3" fillId="2" borderId="3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/>
    <xf numFmtId="0" fontId="21" fillId="2" borderId="0" xfId="0" applyFont="1" applyFill="1" applyAlignment="1"/>
    <xf numFmtId="0" fontId="22" fillId="2" borderId="0" xfId="0" applyFont="1" applyFill="1"/>
    <xf numFmtId="0" fontId="20" fillId="2" borderId="0" xfId="0" applyFont="1" applyFill="1" applyAlignment="1"/>
    <xf numFmtId="0" fontId="22" fillId="2" borderId="0" xfId="0" applyFont="1" applyFill="1" applyBorder="1"/>
    <xf numFmtId="2" fontId="3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vertical="top"/>
    </xf>
    <xf numFmtId="3" fontId="7" fillId="2" borderId="0" xfId="0" applyNumberFormat="1" applyFont="1" applyFill="1" applyBorder="1" applyAlignment="1">
      <alignment horizontal="right" vertical="top"/>
    </xf>
    <xf numFmtId="0" fontId="4" fillId="2" borderId="0" xfId="0" applyFont="1" applyFill="1"/>
    <xf numFmtId="0" fontId="14" fillId="2" borderId="0" xfId="0" applyFont="1" applyFill="1" applyAlignment="1">
      <alignment vertical="top"/>
    </xf>
    <xf numFmtId="0" fontId="14" fillId="2" borderId="0" xfId="0" applyFont="1" applyFill="1" applyAlignment="1"/>
    <xf numFmtId="4" fontId="8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right" vertical="top" wrapText="1"/>
    </xf>
    <xf numFmtId="4" fontId="7" fillId="2" borderId="5" xfId="0" applyNumberFormat="1" applyFont="1" applyFill="1" applyBorder="1" applyAlignment="1" applyProtection="1">
      <alignment horizontal="right" wrapText="1"/>
    </xf>
    <xf numFmtId="4" fontId="23" fillId="2" borderId="5" xfId="0" applyNumberFormat="1" applyFont="1" applyFill="1" applyBorder="1" applyAlignment="1">
      <alignment horizontal="right" vertical="top" wrapText="1"/>
    </xf>
    <xf numFmtId="4" fontId="25" fillId="2" borderId="5" xfId="0" applyNumberFormat="1" applyFont="1" applyFill="1" applyBorder="1" applyAlignment="1">
      <alignment horizontal="right" wrapText="1"/>
    </xf>
    <xf numFmtId="4" fontId="25" fillId="2" borderId="5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1" fillId="2" borderId="0" xfId="0" applyFont="1" applyFill="1"/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top" wrapText="1"/>
    </xf>
    <xf numFmtId="1" fontId="7" fillId="2" borderId="3" xfId="0" applyNumberFormat="1" applyFont="1" applyFill="1" applyBorder="1" applyAlignment="1"/>
    <xf numFmtId="4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6" fillId="2" borderId="0" xfId="0" applyFont="1" applyFill="1" applyAlignment="1"/>
    <xf numFmtId="0" fontId="24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vertical="top"/>
    </xf>
    <xf numFmtId="3" fontId="11" fillId="2" borderId="0" xfId="1" applyNumberFormat="1" applyFont="1" applyFill="1" applyBorder="1" applyAlignment="1">
      <alignment horizontal="right" vertical="center"/>
    </xf>
    <xf numFmtId="0" fontId="24" fillId="2" borderId="0" xfId="0" applyNumberFormat="1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 applyProtection="1">
      <alignment horizontal="center" wrapText="1"/>
    </xf>
    <xf numFmtId="3" fontId="4" fillId="2" borderId="3" xfId="0" applyNumberFormat="1" applyFont="1" applyFill="1" applyBorder="1" applyAlignment="1">
      <alignment horizontal="center" vertical="top"/>
    </xf>
    <xf numFmtId="3" fontId="23" fillId="2" borderId="3" xfId="0" applyNumberFormat="1" applyFont="1" applyFill="1" applyBorder="1" applyAlignment="1">
      <alignment horizontal="center" vertical="top"/>
    </xf>
    <xf numFmtId="3" fontId="3" fillId="2" borderId="3" xfId="0" applyNumberFormat="1" applyFont="1" applyFill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vertical="top"/>
    </xf>
    <xf numFmtId="4" fontId="23" fillId="2" borderId="3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 applyProtection="1">
      <alignment horizontal="center" wrapText="1"/>
    </xf>
    <xf numFmtId="3" fontId="25" fillId="2" borderId="5" xfId="0" applyNumberFormat="1" applyFont="1" applyFill="1" applyBorder="1" applyAlignment="1">
      <alignment horizontal="center" wrapText="1"/>
    </xf>
    <xf numFmtId="3" fontId="25" fillId="2" borderId="5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right" vertical="top" wrapText="1"/>
    </xf>
    <xf numFmtId="4" fontId="8" fillId="2" borderId="5" xfId="0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center" wrapText="1"/>
    </xf>
    <xf numFmtId="4" fontId="8" fillId="2" borderId="3" xfId="0" applyNumberFormat="1" applyFont="1" applyFill="1" applyBorder="1" applyAlignment="1">
      <alignment horizontal="right" wrapText="1"/>
    </xf>
    <xf numFmtId="4" fontId="4" fillId="2" borderId="3" xfId="1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 wrapText="1"/>
    </xf>
    <xf numFmtId="4" fontId="24" fillId="2" borderId="3" xfId="0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 wrapText="1"/>
    </xf>
    <xf numFmtId="4" fontId="23" fillId="2" borderId="5" xfId="0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vertical="center" wrapText="1"/>
    </xf>
    <xf numFmtId="4" fontId="23" fillId="2" borderId="3" xfId="0" applyNumberFormat="1" applyFont="1" applyFill="1" applyBorder="1" applyAlignment="1">
      <alignment vertical="center"/>
    </xf>
    <xf numFmtId="4" fontId="23" fillId="2" borderId="3" xfId="0" applyNumberFormat="1" applyFont="1" applyFill="1" applyBorder="1" applyAlignment="1">
      <alignment horizontal="center" vertical="center"/>
    </xf>
    <xf numFmtId="4" fontId="23" fillId="2" borderId="5" xfId="0" applyNumberFormat="1" applyFont="1" applyFill="1" applyBorder="1" applyAlignment="1">
      <alignment horizontal="center" vertical="center"/>
    </xf>
    <xf numFmtId="4" fontId="24" fillId="2" borderId="5" xfId="0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right" vertical="top"/>
    </xf>
    <xf numFmtId="0" fontId="4" fillId="2" borderId="5" xfId="0" applyNumberFormat="1" applyFont="1" applyFill="1" applyBorder="1" applyAlignment="1"/>
    <xf numFmtId="4" fontId="7" fillId="2" borderId="5" xfId="0" applyNumberFormat="1" applyFont="1" applyFill="1" applyBorder="1" applyAlignment="1">
      <alignment horizontal="right" vertical="top" wrapText="1"/>
    </xf>
    <xf numFmtId="4" fontId="24" fillId="2" borderId="5" xfId="0" applyNumberFormat="1" applyFont="1" applyFill="1" applyBorder="1" applyAlignment="1">
      <alignment vertical="center" wrapText="1"/>
    </xf>
    <xf numFmtId="4" fontId="4" fillId="2" borderId="3" xfId="4" applyNumberFormat="1" applyFont="1" applyFill="1" applyBorder="1" applyAlignment="1" applyProtection="1">
      <alignment horizontal="right" vertical="top" wrapText="1"/>
    </xf>
    <xf numFmtId="4" fontId="4" fillId="2" borderId="3" xfId="4" applyNumberFormat="1" applyFont="1" applyFill="1" applyBorder="1" applyAlignment="1">
      <alignment horizontal="right" vertical="top"/>
    </xf>
    <xf numFmtId="3" fontId="4" fillId="2" borderId="3" xfId="4" applyNumberFormat="1" applyFont="1" applyFill="1" applyBorder="1" applyAlignment="1" applyProtection="1">
      <alignment horizontal="center" vertical="top" wrapText="1"/>
    </xf>
    <xf numFmtId="4" fontId="4" fillId="2" borderId="5" xfId="4" applyNumberFormat="1" applyFont="1" applyFill="1" applyBorder="1" applyAlignment="1" applyProtection="1">
      <alignment horizontal="right" vertical="top" wrapText="1"/>
    </xf>
    <xf numFmtId="4" fontId="3" fillId="2" borderId="5" xfId="0" applyNumberFormat="1" applyFont="1" applyFill="1" applyBorder="1" applyAlignment="1">
      <alignment horizontal="right" vertical="center"/>
    </xf>
    <xf numFmtId="4" fontId="23" fillId="2" borderId="5" xfId="0" applyNumberFormat="1" applyFont="1" applyFill="1" applyBorder="1" applyAlignment="1">
      <alignment horizontal="right" vertical="center" wrapText="1"/>
    </xf>
    <xf numFmtId="4" fontId="23" fillId="2" borderId="5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vertical="top"/>
    </xf>
    <xf numFmtId="4" fontId="22" fillId="2" borderId="3" xfId="0" applyNumberFormat="1" applyFont="1" applyFill="1" applyBorder="1" applyAlignment="1">
      <alignment horizontal="right" vertical="top"/>
    </xf>
    <xf numFmtId="4" fontId="22" fillId="2" borderId="5" xfId="0" applyNumberFormat="1" applyFont="1" applyFill="1" applyBorder="1" applyAlignment="1">
      <alignment horizontal="right" vertical="top"/>
    </xf>
    <xf numFmtId="3" fontId="24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4" fontId="4" fillId="2" borderId="5" xfId="4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center"/>
    </xf>
    <xf numFmtId="0" fontId="4" fillId="2" borderId="0" xfId="4" applyNumberFormat="1" applyFont="1" applyFill="1" applyBorder="1" applyAlignment="1"/>
    <xf numFmtId="0" fontId="4" fillId="2" borderId="3" xfId="4" applyNumberFormat="1" applyFont="1" applyFill="1" applyBorder="1" applyAlignment="1"/>
    <xf numFmtId="4" fontId="24" fillId="2" borderId="3" xfId="0" applyNumberFormat="1" applyFont="1" applyFill="1" applyBorder="1" applyAlignment="1">
      <alignment horizontal="right" vertical="top" wrapText="1"/>
    </xf>
    <xf numFmtId="4" fontId="6" fillId="2" borderId="3" xfId="0" applyNumberFormat="1" applyFont="1" applyFill="1" applyBorder="1" applyAlignment="1" applyProtection="1">
      <alignment horizontal="right" vertical="top" wrapText="1"/>
    </xf>
    <xf numFmtId="3" fontId="6" fillId="2" borderId="3" xfId="0" applyNumberFormat="1" applyFont="1" applyFill="1" applyBorder="1" applyAlignment="1" applyProtection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right"/>
    </xf>
    <xf numFmtId="3" fontId="7" fillId="2" borderId="3" xfId="1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 vertical="top"/>
    </xf>
    <xf numFmtId="4" fontId="3" fillId="2" borderId="15" xfId="0" applyNumberFormat="1" applyFont="1" applyFill="1" applyBorder="1" applyAlignment="1">
      <alignment horizontal="right" vertical="top"/>
    </xf>
    <xf numFmtId="3" fontId="25" fillId="2" borderId="3" xfId="0" applyNumberFormat="1" applyFont="1" applyFill="1" applyBorder="1" applyAlignment="1">
      <alignment horizontal="center" wrapText="1"/>
    </xf>
    <xf numFmtId="3" fontId="25" fillId="2" borderId="3" xfId="0" applyNumberFormat="1" applyFont="1" applyFill="1" applyBorder="1" applyAlignment="1">
      <alignment horizontal="center"/>
    </xf>
    <xf numFmtId="4" fontId="4" fillId="2" borderId="3" xfId="1" applyNumberFormat="1" applyFont="1" applyFill="1" applyBorder="1" applyAlignment="1">
      <alignment horizontal="right" vertical="top" wrapText="1"/>
    </xf>
    <xf numFmtId="3" fontId="4" fillId="2" borderId="3" xfId="1" applyNumberFormat="1" applyFont="1" applyFill="1" applyBorder="1" applyAlignment="1">
      <alignment horizontal="center" vertical="top" wrapText="1"/>
    </xf>
    <xf numFmtId="4" fontId="4" fillId="2" borderId="5" xfId="1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" fontId="8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4" fontId="3" fillId="2" borderId="5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/>
    </xf>
    <xf numFmtId="0" fontId="26" fillId="2" borderId="0" xfId="0" applyFont="1" applyFill="1" applyAlignment="1">
      <alignment vertical="top"/>
    </xf>
    <xf numFmtId="0" fontId="7" fillId="2" borderId="5" xfId="0" applyNumberFormat="1" applyFont="1" applyFill="1" applyBorder="1" applyAlignment="1"/>
    <xf numFmtId="3" fontId="8" fillId="2" borderId="3" xfId="0" applyNumberFormat="1" applyFont="1" applyFill="1" applyBorder="1" applyAlignment="1">
      <alignment horizontal="center"/>
    </xf>
    <xf numFmtId="0" fontId="23" fillId="2" borderId="3" xfId="0" applyNumberFormat="1" applyFont="1" applyFill="1" applyBorder="1" applyAlignment="1" applyProtection="1">
      <alignment horizontal="left" vertical="top" wrapText="1" readingOrder="1"/>
    </xf>
    <xf numFmtId="4" fontId="12" fillId="2" borderId="3" xfId="0" applyNumberFormat="1" applyFont="1" applyFill="1" applyBorder="1" applyAlignment="1">
      <alignment horizontal="right" vertical="top"/>
    </xf>
    <xf numFmtId="0" fontId="4" fillId="2" borderId="3" xfId="0" applyNumberFormat="1" applyFont="1" applyFill="1" applyBorder="1" applyAlignment="1"/>
    <xf numFmtId="3" fontId="7" fillId="2" borderId="3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center"/>
    </xf>
    <xf numFmtId="4" fontId="4" fillId="2" borderId="5" xfId="4" applyNumberFormat="1" applyFont="1" applyFill="1" applyBorder="1" applyAlignment="1">
      <alignment horizontal="right" vertical="top"/>
    </xf>
    <xf numFmtId="0" fontId="23" fillId="2" borderId="3" xfId="0" applyNumberFormat="1" applyFont="1" applyFill="1" applyBorder="1" applyAlignment="1" applyProtection="1">
      <alignment horizontal="left" vertical="top" wrapText="1"/>
    </xf>
    <xf numFmtId="3" fontId="0" fillId="2" borderId="3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0" fontId="3" fillId="2" borderId="5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/>
    </xf>
    <xf numFmtId="4" fontId="8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right" vertical="top"/>
    </xf>
    <xf numFmtId="4" fontId="19" fillId="2" borderId="3" xfId="0" applyNumberFormat="1" applyFont="1" applyFill="1" applyBorder="1" applyAlignment="1">
      <alignment horizontal="right" vertical="top"/>
    </xf>
    <xf numFmtId="3" fontId="19" fillId="2" borderId="3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right" vertical="top"/>
    </xf>
    <xf numFmtId="3" fontId="7" fillId="2" borderId="3" xfId="0" applyNumberFormat="1" applyFont="1" applyFill="1" applyBorder="1" applyAlignment="1">
      <alignment horizontal="center" wrapText="1"/>
    </xf>
    <xf numFmtId="0" fontId="25" fillId="2" borderId="3" xfId="0" applyNumberFormat="1" applyFont="1" applyFill="1" applyBorder="1" applyAlignment="1" applyProtection="1">
      <alignment horizontal="left"/>
    </xf>
    <xf numFmtId="0" fontId="4" fillId="2" borderId="3" xfId="0" applyNumberFormat="1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/>
    </xf>
    <xf numFmtId="4" fontId="17" fillId="2" borderId="3" xfId="0" applyNumberFormat="1" applyFont="1" applyFill="1" applyBorder="1" applyAlignment="1">
      <alignment horizontal="right"/>
    </xf>
    <xf numFmtId="4" fontId="17" fillId="2" borderId="5" xfId="0" applyNumberFormat="1" applyFont="1" applyFill="1" applyBorder="1" applyAlignment="1">
      <alignment horizontal="right"/>
    </xf>
    <xf numFmtId="4" fontId="7" fillId="2" borderId="5" xfId="3" applyNumberFormat="1" applyFont="1" applyFill="1" applyBorder="1" applyAlignment="1">
      <alignment horizontal="right"/>
    </xf>
    <xf numFmtId="3" fontId="7" fillId="2" borderId="5" xfId="3" applyNumberFormat="1" applyFont="1" applyFill="1" applyBorder="1" applyAlignment="1">
      <alignment horizontal="center"/>
    </xf>
    <xf numFmtId="4" fontId="7" fillId="2" borderId="3" xfId="3" applyNumberFormat="1" applyFont="1" applyFill="1" applyBorder="1" applyAlignment="1">
      <alignment horizontal="right"/>
    </xf>
    <xf numFmtId="4" fontId="4" fillId="2" borderId="3" xfId="3" applyNumberFormat="1" applyFont="1" applyFill="1" applyBorder="1" applyAlignment="1">
      <alignment horizontal="right" vertical="top"/>
    </xf>
    <xf numFmtId="0" fontId="7" fillId="2" borderId="6" xfId="0" applyNumberFormat="1" applyFont="1" applyFill="1" applyBorder="1" applyAlignment="1"/>
    <xf numFmtId="4" fontId="7" fillId="2" borderId="15" xfId="0" applyNumberFormat="1" applyFont="1" applyFill="1" applyBorder="1" applyAlignment="1">
      <alignment horizontal="right"/>
    </xf>
    <xf numFmtId="4" fontId="4" fillId="2" borderId="15" xfId="0" applyNumberFormat="1" applyFont="1" applyFill="1" applyBorder="1" applyAlignment="1">
      <alignment horizontal="right" vertical="top"/>
    </xf>
    <xf numFmtId="4" fontId="8" fillId="2" borderId="3" xfId="0" applyNumberFormat="1" applyFont="1" applyFill="1" applyBorder="1" applyAlignment="1">
      <alignment horizontal="right" vertical="top"/>
    </xf>
    <xf numFmtId="0" fontId="7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top"/>
    </xf>
    <xf numFmtId="0" fontId="5" fillId="2" borderId="33" xfId="0" applyNumberFormat="1" applyFont="1" applyFill="1" applyBorder="1" applyAlignment="1" applyProtection="1">
      <alignment horizontal="left"/>
    </xf>
    <xf numFmtId="4" fontId="6" fillId="2" borderId="5" xfId="0" applyNumberFormat="1" applyFont="1" applyFill="1" applyBorder="1" applyAlignment="1" applyProtection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0" fontId="27" fillId="2" borderId="3" xfId="0" applyNumberFormat="1" applyFont="1" applyFill="1" applyBorder="1" applyAlignment="1">
      <alignment horizontal="left"/>
    </xf>
    <xf numFmtId="4" fontId="27" fillId="2" borderId="3" xfId="0" applyNumberFormat="1" applyFont="1" applyFill="1" applyBorder="1" applyAlignment="1">
      <alignment horizontal="right" wrapText="1"/>
    </xf>
    <xf numFmtId="0" fontId="24" fillId="2" borderId="0" xfId="0" applyNumberFormat="1" applyFont="1" applyFill="1" applyBorder="1" applyAlignment="1">
      <alignment wrapText="1"/>
    </xf>
    <xf numFmtId="4" fontId="24" fillId="2" borderId="5" xfId="0" applyNumberFormat="1" applyFont="1" applyFill="1" applyBorder="1" applyAlignment="1">
      <alignment horizontal="right" vertical="top" wrapText="1"/>
    </xf>
    <xf numFmtId="3" fontId="24" fillId="2" borderId="3" xfId="0" applyNumberFormat="1" applyFont="1" applyFill="1" applyBorder="1" applyAlignment="1">
      <alignment horizontal="center" vertical="top" wrapText="1"/>
    </xf>
    <xf numFmtId="0" fontId="24" fillId="2" borderId="0" xfId="0" applyNumberFormat="1" applyFont="1" applyFill="1" applyBorder="1" applyAlignment="1">
      <alignment horizontal="right" vertical="top" wrapText="1"/>
    </xf>
    <xf numFmtId="0" fontId="24" fillId="2" borderId="0" xfId="0" applyNumberFormat="1" applyFont="1" applyFill="1" applyBorder="1" applyAlignment="1">
      <alignment vertical="top" wrapText="1"/>
    </xf>
    <xf numFmtId="3" fontId="27" fillId="2" borderId="3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wrapText="1"/>
    </xf>
    <xf numFmtId="0" fontId="5" fillId="2" borderId="32" xfId="0" applyNumberFormat="1" applyFont="1" applyFill="1" applyBorder="1" applyAlignment="1" applyProtection="1">
      <alignment horizontal="left"/>
    </xf>
    <xf numFmtId="0" fontId="5" fillId="2" borderId="3" xfId="0" applyNumberFormat="1" applyFont="1" applyFill="1" applyBorder="1" applyAlignment="1" applyProtection="1">
      <alignment horizontal="left"/>
    </xf>
    <xf numFmtId="0" fontId="0" fillId="2" borderId="3" xfId="0" applyFill="1" applyBorder="1"/>
    <xf numFmtId="0" fontId="7" fillId="2" borderId="22" xfId="0" applyNumberFormat="1" applyFont="1" applyFill="1" applyBorder="1" applyAlignment="1" applyProtection="1"/>
    <xf numFmtId="4" fontId="5" fillId="2" borderId="5" xfId="0" applyNumberFormat="1" applyFont="1" applyFill="1" applyBorder="1" applyAlignment="1" applyProtection="1">
      <alignment horizontal="right"/>
    </xf>
    <xf numFmtId="4" fontId="5" fillId="2" borderId="3" xfId="0" applyNumberFormat="1" applyFont="1" applyFill="1" applyBorder="1" applyAlignment="1" applyProtection="1">
      <alignment horizontal="right"/>
    </xf>
    <xf numFmtId="3" fontId="5" fillId="2" borderId="3" xfId="0" applyNumberFormat="1" applyFont="1" applyFill="1" applyBorder="1" applyAlignment="1" applyProtection="1">
      <alignment horizontal="center"/>
    </xf>
    <xf numFmtId="0" fontId="7" fillId="2" borderId="5" xfId="0" applyNumberFormat="1" applyFont="1" applyFill="1" applyBorder="1" applyAlignment="1" applyProtection="1"/>
    <xf numFmtId="0" fontId="7" fillId="2" borderId="13" xfId="0" applyNumberFormat="1" applyFont="1" applyFill="1" applyBorder="1" applyAlignment="1" applyProtection="1"/>
    <xf numFmtId="0" fontId="4" fillId="2" borderId="3" xfId="0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readingOrder="1"/>
    </xf>
    <xf numFmtId="4" fontId="7" fillId="2" borderId="5" xfId="0" applyNumberFormat="1" applyFont="1" applyFill="1" applyBorder="1" applyAlignment="1" applyProtection="1">
      <alignment horizontal="right"/>
    </xf>
    <xf numFmtId="3" fontId="7" fillId="2" borderId="5" xfId="0" applyNumberFormat="1" applyFont="1" applyFill="1" applyBorder="1" applyAlignment="1" applyProtection="1">
      <alignment horizontal="center"/>
    </xf>
    <xf numFmtId="4" fontId="7" fillId="2" borderId="3" xfId="0" applyNumberFormat="1" applyFont="1" applyFill="1" applyBorder="1" applyAlignment="1" applyProtection="1">
      <alignment horizontal="right"/>
    </xf>
    <xf numFmtId="0" fontId="7" fillId="2" borderId="11" xfId="0" applyNumberFormat="1" applyFont="1" applyFill="1" applyBorder="1" applyAlignment="1"/>
    <xf numFmtId="0" fontId="7" fillId="2" borderId="5" xfId="0" applyFont="1" applyFill="1" applyBorder="1" applyAlignment="1">
      <alignment horizontal="left"/>
    </xf>
    <xf numFmtId="0" fontId="7" fillId="2" borderId="13" xfId="0" applyNumberFormat="1" applyFont="1" applyFill="1" applyBorder="1" applyAlignment="1"/>
    <xf numFmtId="0" fontId="9" fillId="2" borderId="0" xfId="0" applyFont="1" applyFill="1" applyAlignment="1"/>
    <xf numFmtId="0" fontId="9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4" fontId="4" fillId="2" borderId="5" xfId="0" applyNumberFormat="1" applyFont="1" applyFill="1" applyBorder="1" applyAlignment="1" applyProtection="1">
      <alignment horizontal="right" vertical="top" wrapText="1"/>
      <protection hidden="1"/>
    </xf>
    <xf numFmtId="4" fontId="8" fillId="2" borderId="5" xfId="0" applyNumberFormat="1" applyFont="1" applyFill="1" applyBorder="1" applyAlignment="1">
      <alignment horizontal="right" vertical="top" wrapText="1"/>
    </xf>
    <xf numFmtId="3" fontId="8" fillId="2" borderId="5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right" vertical="top" wrapText="1"/>
    </xf>
    <xf numFmtId="0" fontId="25" fillId="2" borderId="3" xfId="0" applyNumberFormat="1" applyFont="1" applyFill="1" applyBorder="1" applyAlignment="1">
      <alignment horizontal="center"/>
    </xf>
    <xf numFmtId="0" fontId="25" fillId="2" borderId="5" xfId="0" applyNumberFormat="1" applyFont="1" applyFill="1" applyBorder="1" applyAlignment="1"/>
    <xf numFmtId="4" fontId="23" fillId="2" borderId="3" xfId="3" applyNumberFormat="1" applyFont="1" applyFill="1" applyBorder="1" applyAlignment="1">
      <alignment horizontal="right" vertical="top"/>
    </xf>
    <xf numFmtId="0" fontId="8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top"/>
    </xf>
    <xf numFmtId="0" fontId="7" fillId="2" borderId="12" xfId="0" applyNumberFormat="1" applyFont="1" applyFill="1" applyBorder="1" applyAlignment="1"/>
    <xf numFmtId="2" fontId="3" fillId="2" borderId="0" xfId="0" applyNumberFormat="1" applyFont="1" applyFill="1" applyBorder="1" applyAlignment="1">
      <alignment horizontal="left" vertical="top"/>
    </xf>
    <xf numFmtId="4" fontId="7" fillId="2" borderId="0" xfId="1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/>
    </xf>
    <xf numFmtId="4" fontId="21" fillId="2" borderId="0" xfId="0" applyNumberFormat="1" applyFont="1" applyFill="1"/>
    <xf numFmtId="4" fontId="22" fillId="2" borderId="0" xfId="0" applyNumberFormat="1" applyFont="1" applyFill="1"/>
    <xf numFmtId="0" fontId="21" fillId="2" borderId="0" xfId="0" applyFont="1" applyFill="1"/>
    <xf numFmtId="0" fontId="21" fillId="2" borderId="0" xfId="0" applyFont="1" applyFill="1" applyBorder="1" applyAlignment="1"/>
    <xf numFmtId="49" fontId="8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Alignment="1"/>
    <xf numFmtId="0" fontId="22" fillId="2" borderId="0" xfId="0" applyFont="1" applyFill="1" applyAlignment="1">
      <alignment vertical="top"/>
    </xf>
    <xf numFmtId="0" fontId="22" fillId="2" borderId="0" xfId="0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vertical="top"/>
    </xf>
    <xf numFmtId="0" fontId="21" fillId="2" borderId="0" xfId="0" applyFont="1" applyFill="1" applyBorder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left"/>
    </xf>
    <xf numFmtId="0" fontId="7" fillId="2" borderId="13" xfId="0" applyNumberFormat="1" applyFont="1" applyFill="1" applyBorder="1" applyAlignment="1">
      <alignment horizontal="left"/>
    </xf>
    <xf numFmtId="0" fontId="7" fillId="2" borderId="12" xfId="0" applyNumberFormat="1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0" fontId="7" fillId="2" borderId="31" xfId="0" applyNumberFormat="1" applyFont="1" applyFill="1" applyBorder="1" applyAlignment="1" applyProtection="1"/>
    <xf numFmtId="0" fontId="7" fillId="2" borderId="35" xfId="0" applyNumberFormat="1" applyFont="1" applyFill="1" applyBorder="1" applyAlignment="1" applyProtection="1"/>
    <xf numFmtId="0" fontId="7" fillId="2" borderId="34" xfId="0" applyNumberFormat="1" applyFont="1" applyFill="1" applyBorder="1" applyAlignment="1" applyProtection="1"/>
    <xf numFmtId="0" fontId="7" fillId="2" borderId="3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/>
    <xf numFmtId="0" fontId="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4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4" fillId="2" borderId="3" xfId="4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4" fillId="2" borderId="3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/>
    <xf numFmtId="0" fontId="4" fillId="2" borderId="3" xfId="0" applyFont="1" applyFill="1" applyBorder="1" applyAlignment="1"/>
    <xf numFmtId="0" fontId="4" fillId="2" borderId="11" xfId="0" applyFont="1" applyFill="1" applyBorder="1" applyAlignment="1">
      <alignment vertical="top"/>
    </xf>
    <xf numFmtId="0" fontId="3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23" fillId="2" borderId="3" xfId="0" applyNumberFormat="1" applyFont="1" applyFill="1" applyBorder="1" applyAlignment="1" applyProtection="1">
      <alignment horizontal="left" vertical="top" readingOrder="1"/>
    </xf>
    <xf numFmtId="0" fontId="3" fillId="2" borderId="31" xfId="0" applyFont="1" applyFill="1" applyBorder="1" applyAlignment="1">
      <alignment horizontal="center" vertical="top"/>
    </xf>
    <xf numFmtId="1" fontId="4" fillId="2" borderId="3" xfId="0" applyNumberFormat="1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0" fontId="23" fillId="2" borderId="3" xfId="0" applyNumberFormat="1" applyFont="1" applyFill="1" applyBorder="1" applyAlignment="1" applyProtection="1">
      <alignment horizontal="left" vertical="top"/>
    </xf>
    <xf numFmtId="0" fontId="23" fillId="2" borderId="3" xfId="0" applyNumberFormat="1" applyFont="1" applyFill="1" applyBorder="1" applyAlignment="1" applyProtection="1">
      <alignment horizontal="left" readingOrder="1"/>
    </xf>
    <xf numFmtId="49" fontId="4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top" readingOrder="1"/>
    </xf>
    <xf numFmtId="0" fontId="3" fillId="2" borderId="5" xfId="0" applyFont="1" applyFill="1" applyBorder="1" applyAlignment="1">
      <alignment horizontal="left" vertical="top" readingOrder="1"/>
    </xf>
    <xf numFmtId="0" fontId="6" fillId="2" borderId="30" xfId="0" applyNumberFormat="1" applyFont="1" applyFill="1" applyBorder="1" applyAlignment="1" applyProtection="1">
      <alignment horizontal="center" vertical="top"/>
    </xf>
    <xf numFmtId="0" fontId="27" fillId="2" borderId="3" xfId="0" applyNumberFormat="1" applyFont="1" applyFill="1" applyBorder="1" applyAlignment="1"/>
    <xf numFmtId="0" fontId="24" fillId="2" borderId="3" xfId="0" applyNumberFormat="1" applyFont="1" applyFill="1" applyBorder="1" applyAlignment="1">
      <alignment horizontal="center" vertical="top"/>
    </xf>
    <xf numFmtId="0" fontId="5" fillId="2" borderId="18" xfId="0" applyNumberFormat="1" applyFont="1" applyFill="1" applyBorder="1" applyAlignment="1" applyProtection="1">
      <alignment horizontal="left"/>
    </xf>
    <xf numFmtId="1" fontId="6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top"/>
    </xf>
    <xf numFmtId="0" fontId="7" fillId="2" borderId="5" xfId="0" applyFont="1" applyFill="1" applyBorder="1" applyAlignment="1"/>
    <xf numFmtId="0" fontId="7" fillId="2" borderId="13" xfId="0" applyFont="1" applyFill="1" applyBorder="1" applyAlignment="1"/>
    <xf numFmtId="1" fontId="4" fillId="2" borderId="3" xfId="0" applyNumberFormat="1" applyFont="1" applyFill="1" applyBorder="1" applyAlignment="1">
      <alignment horizontal="left" vertical="top"/>
    </xf>
    <xf numFmtId="0" fontId="23" fillId="2" borderId="5" xfId="0" applyNumberFormat="1" applyFont="1" applyFill="1" applyBorder="1" applyAlignment="1" applyProtection="1">
      <alignment horizontal="left" readingOrder="1"/>
    </xf>
    <xf numFmtId="0" fontId="7" fillId="2" borderId="13" xfId="0" applyFont="1" applyFill="1" applyBorder="1" applyAlignment="1">
      <alignment horizontal="left"/>
    </xf>
    <xf numFmtId="0" fontId="8" fillId="2" borderId="5" xfId="0" applyFont="1" applyFill="1" applyBorder="1" applyAlignment="1"/>
    <xf numFmtId="0" fontId="8" fillId="2" borderId="13" xfId="0" applyFont="1" applyFill="1" applyBorder="1" applyAlignment="1"/>
    <xf numFmtId="0" fontId="3" fillId="2" borderId="3" xfId="0" applyFont="1" applyFill="1" applyBorder="1" applyAlignment="1">
      <alignment vertical="top"/>
    </xf>
    <xf numFmtId="0" fontId="4" fillId="2" borderId="3" xfId="2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top" wrapText="1"/>
    </xf>
    <xf numFmtId="4" fontId="4" fillId="2" borderId="3" xfId="0" applyNumberFormat="1" applyFont="1" applyFill="1" applyBorder="1" applyAlignment="1" applyProtection="1">
      <alignment horizontal="right" vertical="top" wrapText="1"/>
    </xf>
    <xf numFmtId="4" fontId="4" fillId="2" borderId="5" xfId="0" applyNumberFormat="1" applyFont="1" applyFill="1" applyBorder="1" applyAlignment="1" applyProtection="1">
      <alignment horizontal="right" vertical="top" wrapText="1"/>
    </xf>
    <xf numFmtId="0" fontId="23" fillId="2" borderId="3" xfId="0" applyFont="1" applyFill="1" applyBorder="1" applyAlignment="1">
      <alignment vertical="top"/>
    </xf>
    <xf numFmtId="0" fontId="24" fillId="2" borderId="3" xfId="0" applyNumberFormat="1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vertical="top"/>
    </xf>
    <xf numFmtId="4" fontId="23" fillId="2" borderId="12" xfId="0" applyNumberFormat="1" applyFont="1" applyFill="1" applyBorder="1" applyAlignment="1">
      <alignment horizontal="right" vertical="top" wrapText="1"/>
    </xf>
    <xf numFmtId="4" fontId="23" fillId="2" borderId="6" xfId="0" applyNumberFormat="1" applyFont="1" applyFill="1" applyBorder="1" applyAlignment="1">
      <alignment horizontal="right" vertical="top"/>
    </xf>
    <xf numFmtId="3" fontId="23" fillId="2" borderId="6" xfId="0" applyNumberFormat="1" applyFont="1" applyFill="1" applyBorder="1" applyAlignment="1">
      <alignment horizontal="center" vertical="top"/>
    </xf>
    <xf numFmtId="4" fontId="23" fillId="2" borderId="12" xfId="0" applyNumberFormat="1" applyFont="1" applyFill="1" applyBorder="1" applyAlignment="1">
      <alignment horizontal="right" vertical="top"/>
    </xf>
    <xf numFmtId="4" fontId="23" fillId="2" borderId="3" xfId="0" applyNumberFormat="1" applyFont="1" applyFill="1" applyBorder="1" applyAlignment="1">
      <alignment horizontal="right" vertical="center" wrapText="1"/>
    </xf>
    <xf numFmtId="0" fontId="23" fillId="2" borderId="7" xfId="0" applyFont="1" applyFill="1" applyBorder="1" applyAlignment="1">
      <alignment vertical="top"/>
    </xf>
    <xf numFmtId="4" fontId="23" fillId="2" borderId="15" xfId="0" applyNumberFormat="1" applyFont="1" applyFill="1" applyBorder="1" applyAlignment="1">
      <alignment horizontal="right" vertical="top" wrapText="1"/>
    </xf>
    <xf numFmtId="4" fontId="23" fillId="2" borderId="7" xfId="0" applyNumberFormat="1" applyFont="1" applyFill="1" applyBorder="1" applyAlignment="1">
      <alignment horizontal="right" vertical="top"/>
    </xf>
    <xf numFmtId="3" fontId="23" fillId="2" borderId="7" xfId="0" applyNumberFormat="1" applyFont="1" applyFill="1" applyBorder="1" applyAlignment="1">
      <alignment horizontal="center" vertical="top"/>
    </xf>
    <xf numFmtId="4" fontId="23" fillId="2" borderId="15" xfId="0" applyNumberFormat="1" applyFont="1" applyFill="1" applyBorder="1" applyAlignment="1">
      <alignment horizontal="right" vertical="top"/>
    </xf>
    <xf numFmtId="4" fontId="24" fillId="2" borderId="3" xfId="0" applyNumberFormat="1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vertical="top"/>
    </xf>
    <xf numFmtId="1" fontId="4" fillId="2" borderId="5" xfId="0" applyNumberFormat="1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top"/>
    </xf>
    <xf numFmtId="4" fontId="4" fillId="2" borderId="5" xfId="1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wrapText="1"/>
    </xf>
    <xf numFmtId="0" fontId="3" fillId="2" borderId="3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/>
    </xf>
    <xf numFmtId="1" fontId="4" fillId="2" borderId="5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vertical="top" wrapText="1"/>
    </xf>
    <xf numFmtId="0" fontId="7" fillId="2" borderId="15" xfId="0" applyNumberFormat="1" applyFont="1" applyFill="1" applyBorder="1" applyAlignment="1">
      <alignment horizontal="left"/>
    </xf>
    <xf numFmtId="0" fontId="4" fillId="2" borderId="9" xfId="4" applyFont="1" applyFill="1" applyBorder="1" applyAlignment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30" fillId="2" borderId="3" xfId="0" applyNumberFormat="1" applyFont="1" applyFill="1" applyBorder="1" applyAlignment="1" applyProtection="1">
      <alignment horizontal="left" vertical="top"/>
    </xf>
    <xf numFmtId="0" fontId="30" fillId="2" borderId="0" xfId="0" applyNumberFormat="1" applyFont="1" applyFill="1" applyBorder="1" applyAlignment="1">
      <alignment vertical="top"/>
    </xf>
    <xf numFmtId="0" fontId="30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/>
    </xf>
    <xf numFmtId="4" fontId="4" fillId="2" borderId="3" xfId="1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3" fillId="2" borderId="3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4" fontId="3" fillId="2" borderId="4" xfId="0" applyNumberFormat="1" applyFont="1" applyFill="1" applyBorder="1" applyAlignment="1">
      <alignment horizontal="right" vertical="top"/>
    </xf>
    <xf numFmtId="4" fontId="12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readingOrder="1"/>
    </xf>
    <xf numFmtId="3" fontId="4" fillId="2" borderId="3" xfId="3" applyNumberFormat="1" applyFont="1" applyFill="1" applyBorder="1" applyAlignment="1">
      <alignment horizontal="center" vertical="top"/>
    </xf>
    <xf numFmtId="4" fontId="4" fillId="2" borderId="5" xfId="3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 wrapText="1" readingOrder="1"/>
    </xf>
    <xf numFmtId="0" fontId="4" fillId="2" borderId="5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right" vertical="top"/>
    </xf>
    <xf numFmtId="0" fontId="24" fillId="2" borderId="3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readingOrder="1"/>
    </xf>
    <xf numFmtId="0" fontId="6" fillId="2" borderId="5" xfId="0" applyNumberFormat="1" applyFont="1" applyFill="1" applyBorder="1" applyAlignment="1" applyProtection="1">
      <alignment horizontal="left" vertical="top"/>
    </xf>
    <xf numFmtId="0" fontId="7" fillId="2" borderId="15" xfId="0" applyNumberFormat="1" applyFont="1" applyFill="1" applyBorder="1" applyAlignment="1"/>
    <xf numFmtId="0" fontId="8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3" fontId="8" fillId="2" borderId="3" xfId="0" applyNumberFormat="1" applyFont="1" applyFill="1" applyBorder="1" applyAlignment="1">
      <alignment horizontal="center" wrapText="1"/>
    </xf>
    <xf numFmtId="0" fontId="24" fillId="2" borderId="3" xfId="0" applyNumberFormat="1" applyFont="1" applyFill="1" applyBorder="1" applyAlignment="1">
      <alignment vertical="top" wrapText="1"/>
    </xf>
    <xf numFmtId="4" fontId="27" fillId="2" borderId="5" xfId="0" applyNumberFormat="1" applyFont="1" applyFill="1" applyBorder="1" applyAlignment="1">
      <alignment horizontal="right" wrapText="1"/>
    </xf>
    <xf numFmtId="3" fontId="27" fillId="2" borderId="5" xfId="0" applyNumberFormat="1" applyFont="1" applyFill="1" applyBorder="1" applyAlignment="1">
      <alignment horizontal="center" wrapText="1"/>
    </xf>
    <xf numFmtId="0" fontId="24" fillId="2" borderId="3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left" vertical="top"/>
    </xf>
    <xf numFmtId="0" fontId="4" fillId="2" borderId="16" xfId="0" applyNumberFormat="1" applyFont="1" applyFill="1" applyBorder="1" applyAlignment="1"/>
    <xf numFmtId="0" fontId="4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vertical="top" wrapText="1"/>
    </xf>
    <xf numFmtId="0" fontId="27" fillId="2" borderId="0" xfId="0" applyNumberFormat="1" applyFont="1" applyFill="1" applyBorder="1" applyAlignment="1">
      <alignment horizontal="center" wrapText="1"/>
    </xf>
    <xf numFmtId="0" fontId="28" fillId="2" borderId="0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 applyProtection="1">
      <alignment horizontal="center" vertical="top" wrapText="1"/>
    </xf>
    <xf numFmtId="0" fontId="28" fillId="2" borderId="0" xfId="0" applyNumberFormat="1" applyFont="1" applyFill="1" applyBorder="1" applyAlignment="1"/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4" xfId="1"/>
    <cellStyle name="Обычный 3" xfId="2"/>
    <cellStyle name="Обычный 8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J1472"/>
  <sheetViews>
    <sheetView tabSelected="1" view="pageBreakPreview" topLeftCell="C1" zoomScale="60" zoomScaleNormal="100" workbookViewId="0">
      <selection activeCell="E15" sqref="E15:F15"/>
    </sheetView>
  </sheetViews>
  <sheetFormatPr defaultColWidth="9.140625" defaultRowHeight="18.75" x14ac:dyDescent="0.3"/>
  <cols>
    <col min="1" max="1" width="7" style="55" customWidth="1"/>
    <col min="2" max="2" width="73.7109375" style="15" customWidth="1"/>
    <col min="3" max="3" width="23.7109375" style="15" bestFit="1" customWidth="1"/>
    <col min="4" max="4" width="21.85546875" style="15" bestFit="1" customWidth="1"/>
    <col min="5" max="5" width="15.42578125" style="15" customWidth="1"/>
    <col min="6" max="6" width="20.7109375" style="15" bestFit="1" customWidth="1"/>
    <col min="7" max="7" width="20.5703125" style="15" bestFit="1" customWidth="1"/>
    <col min="8" max="8" width="22.28515625" style="15" bestFit="1" customWidth="1"/>
    <col min="9" max="10" width="20.5703125" style="15" bestFit="1" customWidth="1"/>
    <col min="11" max="11" width="20.7109375" style="56" bestFit="1" customWidth="1"/>
    <col min="12" max="12" width="20.85546875" style="15" bestFit="1" customWidth="1"/>
    <col min="13" max="13" width="20.5703125" style="15" bestFit="1" customWidth="1"/>
    <col min="14" max="14" width="18.28515625" style="15" customWidth="1"/>
    <col min="15" max="15" width="17.5703125" style="15" customWidth="1"/>
    <col min="16" max="16" width="20.85546875" style="15" bestFit="1" customWidth="1"/>
    <col min="17" max="17" width="21.5703125" style="15" customWidth="1"/>
    <col min="18" max="18" width="9.5703125" style="15" customWidth="1"/>
    <col min="19" max="19" width="14.7109375" style="15" bestFit="1" customWidth="1"/>
    <col min="20" max="20" width="22.7109375" style="1" customWidth="1"/>
    <col min="21" max="21" width="16.28515625" style="1" customWidth="1"/>
    <col min="22" max="22" width="20.28515625" style="1" customWidth="1"/>
    <col min="23" max="25" width="8.85546875" style="1"/>
    <col min="26" max="26" width="12.140625" style="1" customWidth="1"/>
    <col min="27" max="27" width="8.85546875" style="1"/>
    <col min="28" max="28" width="12.42578125" style="1" customWidth="1"/>
    <col min="29" max="29" width="8.85546875" style="1"/>
    <col min="30" max="30" width="12.140625" style="1" customWidth="1"/>
    <col min="31" max="33" width="8.85546875" style="1"/>
    <col min="34" max="34" width="13.140625" style="1" customWidth="1"/>
    <col min="35" max="35" width="12.42578125" style="1" customWidth="1"/>
    <col min="36" max="16384" width="9.140625" style="1"/>
  </cols>
  <sheetData>
    <row r="1" spans="1:17" s="15" customFormat="1" ht="33" x14ac:dyDescent="0.3">
      <c r="A1" s="55"/>
      <c r="K1" s="56"/>
      <c r="M1" s="417" t="s">
        <v>792</v>
      </c>
      <c r="N1" s="417"/>
      <c r="O1" s="417"/>
      <c r="P1" s="417"/>
      <c r="Q1" s="417"/>
    </row>
    <row r="2" spans="1:17" s="15" customFormat="1" ht="33" x14ac:dyDescent="0.3">
      <c r="A2" s="55"/>
      <c r="K2" s="56"/>
      <c r="M2" s="417" t="s">
        <v>811</v>
      </c>
      <c r="N2" s="417"/>
      <c r="O2" s="417"/>
      <c r="P2" s="417"/>
      <c r="Q2" s="417"/>
    </row>
    <row r="3" spans="1:17" s="15" customFormat="1" ht="33" x14ac:dyDescent="0.3">
      <c r="A3" s="55"/>
      <c r="K3" s="56"/>
      <c r="M3" s="417" t="s">
        <v>813</v>
      </c>
      <c r="N3" s="417"/>
      <c r="O3" s="417"/>
      <c r="P3" s="417"/>
      <c r="Q3" s="417"/>
    </row>
    <row r="4" spans="1:17" s="15" customFormat="1" ht="33" x14ac:dyDescent="0.3">
      <c r="A4" s="55"/>
      <c r="K4" s="56"/>
      <c r="M4" s="417" t="s">
        <v>812</v>
      </c>
      <c r="N4" s="417"/>
      <c r="O4" s="417"/>
      <c r="P4" s="417"/>
      <c r="Q4" s="417"/>
    </row>
    <row r="5" spans="1:17" s="15" customFormat="1" ht="33" x14ac:dyDescent="0.3">
      <c r="A5" s="55"/>
      <c r="K5" s="56"/>
      <c r="M5" s="417" t="s">
        <v>1204</v>
      </c>
      <c r="N5" s="417"/>
      <c r="O5" s="417"/>
      <c r="P5" s="417"/>
      <c r="Q5" s="417"/>
    </row>
    <row r="6" spans="1:17" s="15" customFormat="1" ht="46.15" customHeight="1" x14ac:dyDescent="0.3">
      <c r="A6" s="55"/>
      <c r="K6" s="56"/>
    </row>
    <row r="7" spans="1:17" s="15" customFormat="1" ht="45.6" customHeight="1" x14ac:dyDescent="0.3">
      <c r="A7" s="65"/>
      <c r="B7" s="66"/>
      <c r="C7" s="66"/>
      <c r="D7" s="66"/>
      <c r="E7" s="66"/>
      <c r="F7" s="66"/>
      <c r="G7" s="66"/>
      <c r="H7" s="66"/>
      <c r="I7" s="66"/>
      <c r="J7" s="66"/>
      <c r="K7" s="67"/>
      <c r="L7" s="66"/>
      <c r="M7" s="66"/>
      <c r="N7" s="66"/>
      <c r="O7" s="66"/>
      <c r="P7" s="66"/>
    </row>
    <row r="8" spans="1:17" s="15" customFormat="1" ht="58.5" customHeight="1" x14ac:dyDescent="0.45">
      <c r="A8" s="420" t="s">
        <v>793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</row>
    <row r="9" spans="1:17" s="15" customFormat="1" ht="21.75" customHeight="1" x14ac:dyDescent="0.3">
      <c r="A9" s="68"/>
      <c r="K9" s="56"/>
    </row>
    <row r="10" spans="1:17" s="15" customFormat="1" ht="21.75" customHeight="1" x14ac:dyDescent="0.3">
      <c r="A10" s="433"/>
      <c r="B10" s="433"/>
      <c r="C10" s="433"/>
      <c r="D10" s="433"/>
      <c r="E10" s="433"/>
      <c r="K10" s="56"/>
    </row>
    <row r="11" spans="1:17" s="15" customFormat="1" ht="20.25" customHeight="1" x14ac:dyDescent="0.3">
      <c r="A11" s="433"/>
      <c r="B11" s="433"/>
      <c r="C11" s="433"/>
      <c r="D11" s="433"/>
      <c r="E11" s="433"/>
      <c r="K11" s="56"/>
    </row>
    <row r="12" spans="1:17" s="15" customFormat="1" ht="4.5" customHeight="1" x14ac:dyDescent="0.3">
      <c r="A12" s="433"/>
      <c r="B12" s="433"/>
      <c r="C12" s="433"/>
      <c r="D12" s="433"/>
      <c r="E12" s="433"/>
      <c r="K12" s="56"/>
    </row>
    <row r="13" spans="1:17" s="15" customFormat="1" ht="44.45" customHeight="1" x14ac:dyDescent="0.3">
      <c r="A13" s="433"/>
      <c r="B13" s="433"/>
      <c r="C13" s="433"/>
      <c r="D13" s="433"/>
      <c r="E13" s="433"/>
      <c r="K13" s="56"/>
    </row>
    <row r="14" spans="1:17" s="15" customFormat="1" ht="52.15" customHeight="1" x14ac:dyDescent="0.3">
      <c r="A14" s="422" t="s">
        <v>0</v>
      </c>
      <c r="B14" s="425" t="s">
        <v>1</v>
      </c>
      <c r="C14" s="425" t="s">
        <v>2</v>
      </c>
      <c r="D14" s="427" t="s">
        <v>782</v>
      </c>
      <c r="E14" s="428"/>
      <c r="F14" s="428"/>
      <c r="G14" s="428"/>
      <c r="H14" s="428"/>
      <c r="I14" s="428"/>
      <c r="J14" s="428"/>
      <c r="K14" s="428"/>
      <c r="L14" s="428"/>
      <c r="M14" s="428"/>
      <c r="N14" s="429"/>
      <c r="O14" s="434" t="s">
        <v>791</v>
      </c>
      <c r="P14" s="434"/>
      <c r="Q14" s="434"/>
    </row>
    <row r="15" spans="1:17" s="15" customFormat="1" ht="162" customHeight="1" x14ac:dyDescent="0.3">
      <c r="A15" s="423"/>
      <c r="B15" s="432"/>
      <c r="C15" s="426"/>
      <c r="D15" s="69" t="s">
        <v>783</v>
      </c>
      <c r="E15" s="430" t="s">
        <v>784</v>
      </c>
      <c r="F15" s="431"/>
      <c r="G15" s="430" t="s">
        <v>785</v>
      </c>
      <c r="H15" s="431"/>
      <c r="I15" s="430" t="s">
        <v>786</v>
      </c>
      <c r="J15" s="431"/>
      <c r="K15" s="430" t="s">
        <v>787</v>
      </c>
      <c r="L15" s="431"/>
      <c r="M15" s="430" t="s">
        <v>788</v>
      </c>
      <c r="N15" s="431"/>
      <c r="O15" s="418" t="s">
        <v>789</v>
      </c>
      <c r="P15" s="419"/>
      <c r="Q15" s="70" t="s">
        <v>790</v>
      </c>
    </row>
    <row r="16" spans="1:17" s="15" customFormat="1" ht="25.15" customHeight="1" x14ac:dyDescent="0.3">
      <c r="A16" s="424"/>
      <c r="B16" s="426"/>
      <c r="C16" s="69" t="s">
        <v>3</v>
      </c>
      <c r="D16" s="69" t="s">
        <v>3</v>
      </c>
      <c r="E16" s="69" t="s">
        <v>4</v>
      </c>
      <c r="F16" s="69" t="s">
        <v>3</v>
      </c>
      <c r="G16" s="69" t="s">
        <v>5</v>
      </c>
      <c r="H16" s="69" t="s">
        <v>3</v>
      </c>
      <c r="I16" s="69" t="s">
        <v>5</v>
      </c>
      <c r="J16" s="69" t="s">
        <v>3</v>
      </c>
      <c r="K16" s="69" t="s">
        <v>5</v>
      </c>
      <c r="L16" s="69" t="s">
        <v>3</v>
      </c>
      <c r="M16" s="69" t="s">
        <v>6</v>
      </c>
      <c r="N16" s="69" t="s">
        <v>3</v>
      </c>
      <c r="O16" s="69" t="s">
        <v>5</v>
      </c>
      <c r="P16" s="339" t="s">
        <v>3</v>
      </c>
      <c r="Q16" s="70" t="s">
        <v>3</v>
      </c>
    </row>
    <row r="17" spans="1:18" s="15" customFormat="1" ht="25.15" customHeight="1" x14ac:dyDescent="0.3">
      <c r="A17" s="71">
        <v>1</v>
      </c>
      <c r="B17" s="69">
        <v>2</v>
      </c>
      <c r="C17" s="72" t="s">
        <v>7</v>
      </c>
      <c r="D17" s="72" t="s">
        <v>8</v>
      </c>
      <c r="E17" s="72" t="s">
        <v>9</v>
      </c>
      <c r="F17" s="72" t="s">
        <v>10</v>
      </c>
      <c r="G17" s="72" t="s">
        <v>11</v>
      </c>
      <c r="H17" s="72" t="s">
        <v>12</v>
      </c>
      <c r="I17" s="72" t="s">
        <v>13</v>
      </c>
      <c r="J17" s="72" t="s">
        <v>14</v>
      </c>
      <c r="K17" s="72" t="s">
        <v>15</v>
      </c>
      <c r="L17" s="72" t="s">
        <v>16</v>
      </c>
      <c r="M17" s="72" t="s">
        <v>17</v>
      </c>
      <c r="N17" s="72" t="s">
        <v>18</v>
      </c>
      <c r="O17" s="72" t="s">
        <v>19</v>
      </c>
      <c r="P17" s="73" t="s">
        <v>20</v>
      </c>
      <c r="Q17" s="70" t="s">
        <v>21</v>
      </c>
    </row>
    <row r="18" spans="1:18" s="15" customFormat="1" ht="25.15" customHeight="1" x14ac:dyDescent="0.3">
      <c r="A18" s="412"/>
      <c r="B18" s="283" t="s">
        <v>22</v>
      </c>
      <c r="C18" s="29">
        <f t="shared" ref="C18:Q18" si="0">C22+C31+C443+C463+C589+C616+C654+C779+C806+C832+C841+C848+C851+C864+C879+C882+C887+C890+C895+C900+C904+C909+C913+C922+C929+C935+C962+C967+C970+C975+C978+C981+C997+C1002+C1008+C1024+C1041+C1054+C1060+C1077+C1082+C1093+C1101+C1110+C1116+C1125+C1128+C1135+C1138+C1143+C1159+C1164+C1169+C1176+C1179+C1189+C1192+C1197+C1203+C1206+C1213</f>
        <v>3002243854.5212007</v>
      </c>
      <c r="D18" s="29">
        <f t="shared" si="0"/>
        <v>250855436.59999996</v>
      </c>
      <c r="E18" s="85">
        <f t="shared" si="0"/>
        <v>296</v>
      </c>
      <c r="F18" s="29">
        <f t="shared" si="0"/>
        <v>614978123.21000004</v>
      </c>
      <c r="G18" s="29">
        <f t="shared" si="0"/>
        <v>447313.7677777778</v>
      </c>
      <c r="H18" s="29">
        <f t="shared" si="0"/>
        <v>1343030056.2692003</v>
      </c>
      <c r="I18" s="29">
        <f t="shared" si="0"/>
        <v>72469.625555555554</v>
      </c>
      <c r="J18" s="29">
        <f t="shared" si="0"/>
        <v>7854112.1899999995</v>
      </c>
      <c r="K18" s="29">
        <f t="shared" si="0"/>
        <v>218172.16500000004</v>
      </c>
      <c r="L18" s="29">
        <f t="shared" si="0"/>
        <v>112943685.08199999</v>
      </c>
      <c r="M18" s="29">
        <f t="shared" si="0"/>
        <v>34900.68</v>
      </c>
      <c r="N18" s="29">
        <f t="shared" si="0"/>
        <v>34341667.18</v>
      </c>
      <c r="O18" s="29">
        <f t="shared" si="0"/>
        <v>57100.869999999995</v>
      </c>
      <c r="P18" s="29">
        <f t="shared" si="0"/>
        <v>48372905.439999998</v>
      </c>
      <c r="Q18" s="29">
        <f t="shared" si="0"/>
        <v>589867868.55000007</v>
      </c>
    </row>
    <row r="19" spans="1:18" s="15" customFormat="1" ht="25.15" customHeight="1" x14ac:dyDescent="0.3">
      <c r="A19" s="283" t="s">
        <v>23</v>
      </c>
      <c r="B19" s="284"/>
      <c r="C19" s="59">
        <f t="shared" ref="C19:Q19" si="1">C32+C444+C464+C590+C617+C655+C780+C807+C833+C852+C865+C883+C896+C914+C923+C971+C998+C936+C1009+C1025+C1042+C1055+C1083+C1102+C1111+C1129+C1136+C1139+C1165+C1180</f>
        <v>701186010.80000007</v>
      </c>
      <c r="D19" s="59">
        <f t="shared" si="1"/>
        <v>52612016.340000004</v>
      </c>
      <c r="E19" s="93">
        <f t="shared" si="1"/>
        <v>76</v>
      </c>
      <c r="F19" s="59">
        <f t="shared" si="1"/>
        <v>146096787.25</v>
      </c>
      <c r="G19" s="59">
        <f t="shared" si="1"/>
        <v>161681.89777777775</v>
      </c>
      <c r="H19" s="59">
        <f t="shared" si="1"/>
        <v>401661215.86000001</v>
      </c>
      <c r="I19" s="59">
        <f t="shared" si="1"/>
        <v>57638.905555555553</v>
      </c>
      <c r="J19" s="59">
        <f t="shared" si="1"/>
        <v>5727357.5299999993</v>
      </c>
      <c r="K19" s="59">
        <f t="shared" si="1"/>
        <v>112280.96500000001</v>
      </c>
      <c r="L19" s="59">
        <f t="shared" si="1"/>
        <v>17595008.109999999</v>
      </c>
      <c r="M19" s="59">
        <f t="shared" si="1"/>
        <v>12542.29</v>
      </c>
      <c r="N19" s="59">
        <f t="shared" si="1"/>
        <v>5677010.1399999997</v>
      </c>
      <c r="O19" s="59">
        <f t="shared" si="1"/>
        <v>40844.049999999996</v>
      </c>
      <c r="P19" s="59">
        <f t="shared" si="1"/>
        <v>16925243.539999999</v>
      </c>
      <c r="Q19" s="29">
        <f t="shared" si="1"/>
        <v>54891372.030000001</v>
      </c>
    </row>
    <row r="20" spans="1:18" s="15" customFormat="1" ht="25.15" customHeight="1" x14ac:dyDescent="0.3">
      <c r="A20" s="283" t="s">
        <v>24</v>
      </c>
      <c r="B20" s="284"/>
      <c r="C20" s="29">
        <f t="shared" ref="C20:Q20" si="2">C23+C177+C446+C498+C598+C625+C707+C796+C814+C835+C842+C849+C856+C869+C880+C891+C901+C905+C916+C925+C930+C942+C963+C968+C973+C976+C979+C982+C1000+C1003+C1012+C1031+C1045+C1061+C1078+C1085+C1094+C1105+C1117+C1131+C1141+C1144+C1160+C1167+C1170+C1183+C1193+C1198+C1204+C1207+C1214</f>
        <v>1275962926.279999</v>
      </c>
      <c r="D20" s="29">
        <f t="shared" si="2"/>
        <v>80750417.799999982</v>
      </c>
      <c r="E20" s="85">
        <f t="shared" si="2"/>
        <v>77</v>
      </c>
      <c r="F20" s="29">
        <f t="shared" si="2"/>
        <v>158028171.75999999</v>
      </c>
      <c r="G20" s="29">
        <f t="shared" si="2"/>
        <v>172981.78000000006</v>
      </c>
      <c r="H20" s="29">
        <f t="shared" si="2"/>
        <v>573291996.38000011</v>
      </c>
      <c r="I20" s="29">
        <f t="shared" si="2"/>
        <v>8305.2200000000012</v>
      </c>
      <c r="J20" s="29">
        <f t="shared" si="2"/>
        <v>688759.65999999992</v>
      </c>
      <c r="K20" s="29">
        <f t="shared" si="2"/>
        <v>52778.31</v>
      </c>
      <c r="L20" s="29">
        <f t="shared" si="2"/>
        <v>48488835.780000001</v>
      </c>
      <c r="M20" s="29">
        <f t="shared" si="2"/>
        <v>14660.53</v>
      </c>
      <c r="N20" s="29">
        <f t="shared" si="2"/>
        <v>13324066.309999999</v>
      </c>
      <c r="O20" s="29">
        <f t="shared" si="2"/>
        <v>9982.92</v>
      </c>
      <c r="P20" s="29">
        <f t="shared" si="2"/>
        <v>18115247.369999997</v>
      </c>
      <c r="Q20" s="29">
        <f t="shared" si="2"/>
        <v>383275431.21999997</v>
      </c>
    </row>
    <row r="21" spans="1:18" s="15" customFormat="1" ht="25.15" customHeight="1" x14ac:dyDescent="0.3">
      <c r="A21" s="228" t="s">
        <v>25</v>
      </c>
      <c r="B21" s="285"/>
      <c r="C21" s="29">
        <f t="shared" ref="C21:Q21" si="3">C26+C355+C454+C528+C610+C637+C738+C803+C822+C838+C846+C858+C874+C885+C888+C893+C898+C907+C910+C920+C933+C957+C965+C989+C1006+C1019+C1036+C1049+C1057+C1068+C1080+C1087+C1097+C1108+C1113+C1123+C1126+C1133+C1150+C1162+C1174+C1186+C1190+C1195+C1201+C1217+C1210+C1177+C927</f>
        <v>1025094917.4412</v>
      </c>
      <c r="D21" s="29">
        <f t="shared" si="3"/>
        <v>117493002.45999996</v>
      </c>
      <c r="E21" s="85">
        <f t="shared" si="3"/>
        <v>143</v>
      </c>
      <c r="F21" s="29">
        <f t="shared" si="3"/>
        <v>310853164.20000005</v>
      </c>
      <c r="G21" s="29">
        <f t="shared" si="3"/>
        <v>112650.08999999998</v>
      </c>
      <c r="H21" s="29">
        <f t="shared" si="3"/>
        <v>368076844.02920002</v>
      </c>
      <c r="I21" s="29">
        <f t="shared" si="3"/>
        <v>6525.5</v>
      </c>
      <c r="J21" s="29">
        <f t="shared" si="3"/>
        <v>1437995</v>
      </c>
      <c r="K21" s="29">
        <f t="shared" si="3"/>
        <v>53112.89</v>
      </c>
      <c r="L21" s="29">
        <f t="shared" si="3"/>
        <v>46859841.192000002</v>
      </c>
      <c r="M21" s="29">
        <f t="shared" si="3"/>
        <v>7697.86</v>
      </c>
      <c r="N21" s="29">
        <f t="shared" si="3"/>
        <v>15340590.729999999</v>
      </c>
      <c r="O21" s="29">
        <f t="shared" si="3"/>
        <v>6273.9</v>
      </c>
      <c r="P21" s="29">
        <f t="shared" si="3"/>
        <v>13332414.530000001</v>
      </c>
      <c r="Q21" s="29">
        <f t="shared" si="3"/>
        <v>151701065.30000001</v>
      </c>
    </row>
    <row r="22" spans="1:18" s="15" customFormat="1" ht="25.15" customHeight="1" x14ac:dyDescent="0.3">
      <c r="A22" s="286">
        <v>1</v>
      </c>
      <c r="B22" s="287" t="s">
        <v>29</v>
      </c>
      <c r="C22" s="59">
        <f t="shared" ref="C22:Q22" si="4">C23+C26</f>
        <v>7462732.4399999995</v>
      </c>
      <c r="D22" s="59">
        <f t="shared" si="4"/>
        <v>522399</v>
      </c>
      <c r="E22" s="93">
        <f t="shared" si="4"/>
        <v>0</v>
      </c>
      <c r="F22" s="59">
        <f t="shared" si="4"/>
        <v>0</v>
      </c>
      <c r="G22" s="59">
        <f t="shared" si="4"/>
        <v>790</v>
      </c>
      <c r="H22" s="59">
        <f t="shared" si="4"/>
        <v>3333527.44</v>
      </c>
      <c r="I22" s="59">
        <f t="shared" si="4"/>
        <v>206</v>
      </c>
      <c r="J22" s="59">
        <f t="shared" si="4"/>
        <v>510938</v>
      </c>
      <c r="K22" s="59">
        <f t="shared" si="4"/>
        <v>405</v>
      </c>
      <c r="L22" s="59">
        <f t="shared" si="4"/>
        <v>874789</v>
      </c>
      <c r="M22" s="59">
        <f t="shared" si="4"/>
        <v>126</v>
      </c>
      <c r="N22" s="59">
        <f t="shared" si="4"/>
        <v>1079694</v>
      </c>
      <c r="O22" s="59">
        <f t="shared" si="4"/>
        <v>205</v>
      </c>
      <c r="P22" s="59">
        <f t="shared" si="4"/>
        <v>1141385</v>
      </c>
      <c r="Q22" s="29">
        <f t="shared" si="4"/>
        <v>0</v>
      </c>
    </row>
    <row r="23" spans="1:18" s="15" customFormat="1" ht="25.15" customHeight="1" x14ac:dyDescent="0.3">
      <c r="A23" s="232" t="s">
        <v>188</v>
      </c>
      <c r="B23" s="233"/>
      <c r="C23" s="29">
        <f t="shared" ref="C23:Q23" si="5">SUM(C24:C25)</f>
        <v>3333527.44</v>
      </c>
      <c r="D23" s="29">
        <f t="shared" si="5"/>
        <v>0</v>
      </c>
      <c r="E23" s="85">
        <f t="shared" si="5"/>
        <v>0</v>
      </c>
      <c r="F23" s="29">
        <f t="shared" si="5"/>
        <v>0</v>
      </c>
      <c r="G23" s="29">
        <f t="shared" si="5"/>
        <v>790</v>
      </c>
      <c r="H23" s="29">
        <f t="shared" si="5"/>
        <v>3333527.44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5"/>
        <v>0</v>
      </c>
      <c r="O23" s="29">
        <f t="shared" si="5"/>
        <v>0</v>
      </c>
      <c r="P23" s="29">
        <f t="shared" si="5"/>
        <v>0</v>
      </c>
      <c r="Q23" s="29">
        <f t="shared" si="5"/>
        <v>0</v>
      </c>
    </row>
    <row r="24" spans="1:18" s="15" customFormat="1" ht="25.15" customHeight="1" x14ac:dyDescent="0.3">
      <c r="A24" s="234">
        <v>1</v>
      </c>
      <c r="B24" s="169" t="s">
        <v>206</v>
      </c>
      <c r="C24" s="58">
        <f>D24+F24+H24+J24+L24+N24+P24+Q24</f>
        <v>1600819.42</v>
      </c>
      <c r="D24" s="12"/>
      <c r="E24" s="340"/>
      <c r="F24" s="341"/>
      <c r="G24" s="341">
        <v>402</v>
      </c>
      <c r="H24" s="341">
        <v>1600819.42</v>
      </c>
      <c r="I24" s="341"/>
      <c r="J24" s="341"/>
      <c r="K24" s="12"/>
      <c r="L24" s="12"/>
      <c r="M24" s="341"/>
      <c r="N24" s="341"/>
      <c r="O24" s="341"/>
      <c r="P24" s="342"/>
      <c r="Q24" s="341"/>
    </row>
    <row r="25" spans="1:18" s="15" customFormat="1" ht="25.15" customHeight="1" x14ac:dyDescent="0.3">
      <c r="A25" s="234">
        <v>2</v>
      </c>
      <c r="B25" s="169" t="s">
        <v>207</v>
      </c>
      <c r="C25" s="58">
        <f>D25+F25+H25+J25+L25+N25+P25+Q25</f>
        <v>1732708.02</v>
      </c>
      <c r="D25" s="12"/>
      <c r="E25" s="340"/>
      <c r="F25" s="341"/>
      <c r="G25" s="341">
        <v>388</v>
      </c>
      <c r="H25" s="341">
        <v>1732708.02</v>
      </c>
      <c r="I25" s="341"/>
      <c r="J25" s="341"/>
      <c r="K25" s="12"/>
      <c r="L25" s="12"/>
      <c r="M25" s="341"/>
      <c r="N25" s="341"/>
      <c r="O25" s="341"/>
      <c r="P25" s="342"/>
      <c r="Q25" s="341"/>
    </row>
    <row r="26" spans="1:18" s="15" customFormat="1" ht="25.15" customHeight="1" x14ac:dyDescent="0.3">
      <c r="A26" s="232" t="s">
        <v>189</v>
      </c>
      <c r="B26" s="233"/>
      <c r="C26" s="28">
        <f t="shared" ref="C26:Q26" si="6">SUM(C27:C30)</f>
        <v>4129205</v>
      </c>
      <c r="D26" s="28">
        <f t="shared" si="6"/>
        <v>522399</v>
      </c>
      <c r="E26" s="196">
        <f t="shared" si="6"/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206</v>
      </c>
      <c r="J26" s="28">
        <f t="shared" si="6"/>
        <v>510938</v>
      </c>
      <c r="K26" s="28">
        <f t="shared" si="6"/>
        <v>405</v>
      </c>
      <c r="L26" s="28">
        <f t="shared" si="6"/>
        <v>874789</v>
      </c>
      <c r="M26" s="28">
        <f t="shared" si="6"/>
        <v>126</v>
      </c>
      <c r="N26" s="28">
        <f t="shared" si="6"/>
        <v>1079694</v>
      </c>
      <c r="O26" s="28">
        <f t="shared" si="6"/>
        <v>205</v>
      </c>
      <c r="P26" s="28">
        <f t="shared" si="6"/>
        <v>1141385</v>
      </c>
      <c r="Q26" s="28">
        <f t="shared" si="6"/>
        <v>0</v>
      </c>
    </row>
    <row r="27" spans="1:18" s="15" customFormat="1" ht="25.15" customHeight="1" x14ac:dyDescent="0.3">
      <c r="A27" s="234">
        <v>1</v>
      </c>
      <c r="B27" s="169" t="s">
        <v>875</v>
      </c>
      <c r="C27" s="58">
        <f>D27+F27+H27+J27+L27+N27+P27+Q27</f>
        <v>599646</v>
      </c>
      <c r="D27" s="12"/>
      <c r="E27" s="340"/>
      <c r="F27" s="341"/>
      <c r="G27" s="341"/>
      <c r="H27" s="341"/>
      <c r="I27" s="341"/>
      <c r="J27" s="341"/>
      <c r="K27" s="12"/>
      <c r="L27" s="12"/>
      <c r="M27" s="341">
        <v>60</v>
      </c>
      <c r="N27" s="341">
        <v>599646</v>
      </c>
      <c r="O27" s="341"/>
      <c r="P27" s="342"/>
      <c r="Q27" s="341"/>
    </row>
    <row r="28" spans="1:18" s="15" customFormat="1" ht="25.15" customHeight="1" x14ac:dyDescent="0.3">
      <c r="A28" s="234">
        <v>2</v>
      </c>
      <c r="B28" s="169" t="s">
        <v>206</v>
      </c>
      <c r="C28" s="58">
        <f>D28+F28+H28+J28+L28+N28+P28+Q28</f>
        <v>587195</v>
      </c>
      <c r="D28" s="12"/>
      <c r="E28" s="340"/>
      <c r="F28" s="341"/>
      <c r="G28" s="341"/>
      <c r="H28" s="341"/>
      <c r="I28" s="341">
        <v>70</v>
      </c>
      <c r="J28" s="341">
        <v>169057</v>
      </c>
      <c r="K28" s="12">
        <v>200</v>
      </c>
      <c r="L28" s="12">
        <v>418138</v>
      </c>
      <c r="M28" s="341"/>
      <c r="N28" s="341"/>
      <c r="O28" s="341"/>
      <c r="P28" s="342"/>
      <c r="Q28" s="341"/>
    </row>
    <row r="29" spans="1:18" s="15" customFormat="1" ht="25.15" customHeight="1" x14ac:dyDescent="0.3">
      <c r="A29" s="234">
        <v>3</v>
      </c>
      <c r="B29" s="169" t="s">
        <v>880</v>
      </c>
      <c r="C29" s="58">
        <f>D29+F29+H29+J29+L29+N29+P29+Q29</f>
        <v>2262708</v>
      </c>
      <c r="D29" s="12"/>
      <c r="E29" s="340"/>
      <c r="F29" s="341"/>
      <c r="G29" s="341"/>
      <c r="H29" s="341"/>
      <c r="I29" s="341">
        <v>66</v>
      </c>
      <c r="J29" s="341">
        <v>184624</v>
      </c>
      <c r="K29" s="12">
        <v>205</v>
      </c>
      <c r="L29" s="12">
        <v>456651</v>
      </c>
      <c r="M29" s="341">
        <v>66</v>
      </c>
      <c r="N29" s="341">
        <v>480048</v>
      </c>
      <c r="O29" s="341">
        <v>205</v>
      </c>
      <c r="P29" s="342">
        <v>1141385</v>
      </c>
      <c r="Q29" s="341"/>
    </row>
    <row r="30" spans="1:18" s="15" customFormat="1" ht="25.15" customHeight="1" x14ac:dyDescent="0.3">
      <c r="A30" s="234">
        <v>4</v>
      </c>
      <c r="B30" s="169" t="s">
        <v>207</v>
      </c>
      <c r="C30" s="58">
        <f>D30+F30+H30+J30+L30+N30+P30+Q30</f>
        <v>679656</v>
      </c>
      <c r="D30" s="12">
        <v>522399</v>
      </c>
      <c r="E30" s="340"/>
      <c r="F30" s="341"/>
      <c r="G30" s="341"/>
      <c r="H30" s="341"/>
      <c r="I30" s="341">
        <v>70</v>
      </c>
      <c r="J30" s="341">
        <v>157257</v>
      </c>
      <c r="K30" s="12"/>
      <c r="L30" s="12"/>
      <c r="M30" s="341"/>
      <c r="N30" s="341"/>
      <c r="O30" s="341"/>
      <c r="P30" s="342"/>
      <c r="Q30" s="341"/>
    </row>
    <row r="31" spans="1:18" s="15" customFormat="1" ht="25.15" customHeight="1" x14ac:dyDescent="0.3">
      <c r="A31" s="3">
        <v>2</v>
      </c>
      <c r="B31" s="288" t="s">
        <v>26</v>
      </c>
      <c r="C31" s="29">
        <f t="shared" ref="C31:Q31" si="7">C32+C177+C355</f>
        <v>1476933705.3899999</v>
      </c>
      <c r="D31" s="29">
        <f t="shared" si="7"/>
        <v>162113326.81999999</v>
      </c>
      <c r="E31" s="85">
        <f t="shared" si="7"/>
        <v>101</v>
      </c>
      <c r="F31" s="29">
        <f t="shared" si="7"/>
        <v>208949644.04000002</v>
      </c>
      <c r="G31" s="29">
        <f t="shared" si="7"/>
        <v>224826.30000000002</v>
      </c>
      <c r="H31" s="29">
        <f t="shared" si="7"/>
        <v>721787107.55999994</v>
      </c>
      <c r="I31" s="29">
        <f t="shared" si="7"/>
        <v>11648.27</v>
      </c>
      <c r="J31" s="29">
        <f t="shared" si="7"/>
        <v>1905358.23</v>
      </c>
      <c r="K31" s="29">
        <f t="shared" si="7"/>
        <v>97494.074999999983</v>
      </c>
      <c r="L31" s="29">
        <f t="shared" si="7"/>
        <v>44548419.609999999</v>
      </c>
      <c r="M31" s="29">
        <f t="shared" si="7"/>
        <v>27115.75</v>
      </c>
      <c r="N31" s="29">
        <f t="shared" si="7"/>
        <v>24569103.229999997</v>
      </c>
      <c r="O31" s="29">
        <f t="shared" si="7"/>
        <v>37320.85</v>
      </c>
      <c r="P31" s="29">
        <f t="shared" si="7"/>
        <v>19099470.649999999</v>
      </c>
      <c r="Q31" s="29">
        <f t="shared" si="7"/>
        <v>293961275.25</v>
      </c>
    </row>
    <row r="32" spans="1:18" s="15" customFormat="1" ht="25.15" customHeight="1" x14ac:dyDescent="0.3">
      <c r="A32" s="232" t="s">
        <v>27</v>
      </c>
      <c r="B32" s="233"/>
      <c r="C32" s="29">
        <f t="shared" ref="C32:Q32" si="8">SUM(C33:C176)</f>
        <v>381478647.43000007</v>
      </c>
      <c r="D32" s="29">
        <f t="shared" si="8"/>
        <v>32366606.660000004</v>
      </c>
      <c r="E32" s="85">
        <f t="shared" si="8"/>
        <v>22</v>
      </c>
      <c r="F32" s="29">
        <f t="shared" si="8"/>
        <v>38070237.120000005</v>
      </c>
      <c r="G32" s="29">
        <f t="shared" si="8"/>
        <v>100284.85999999999</v>
      </c>
      <c r="H32" s="29">
        <f t="shared" si="8"/>
        <v>251863039.62</v>
      </c>
      <c r="I32" s="29">
        <f t="shared" si="8"/>
        <v>4184.1499999999996</v>
      </c>
      <c r="J32" s="29">
        <f t="shared" si="8"/>
        <v>1551558.23</v>
      </c>
      <c r="K32" s="29">
        <f t="shared" si="8"/>
        <v>54119.834999999999</v>
      </c>
      <c r="L32" s="29">
        <f t="shared" si="8"/>
        <v>9192866.8100000005</v>
      </c>
      <c r="M32" s="29">
        <f t="shared" si="8"/>
        <v>12542.29</v>
      </c>
      <c r="N32" s="29">
        <f t="shared" si="8"/>
        <v>5677010.1399999997</v>
      </c>
      <c r="O32" s="29">
        <f t="shared" si="8"/>
        <v>34072.35</v>
      </c>
      <c r="P32" s="29">
        <f t="shared" si="8"/>
        <v>16467104.539999999</v>
      </c>
      <c r="Q32" s="29">
        <f t="shared" si="8"/>
        <v>26290224.310000002</v>
      </c>
      <c r="R32" s="18"/>
    </row>
    <row r="33" spans="1:17" s="15" customFormat="1" ht="20.25" customHeight="1" x14ac:dyDescent="0.3">
      <c r="A33" s="289">
        <v>1</v>
      </c>
      <c r="B33" s="290" t="s">
        <v>849</v>
      </c>
      <c r="C33" s="127">
        <f t="shared" ref="C33:C64" si="9">D33+F33+H33+J33+L33+N33+P33+Q33</f>
        <v>1235630.96</v>
      </c>
      <c r="D33" s="32"/>
      <c r="E33" s="130"/>
      <c r="F33" s="32"/>
      <c r="G33" s="32">
        <v>202</v>
      </c>
      <c r="H33" s="32">
        <v>1235630.96</v>
      </c>
      <c r="I33" s="32"/>
      <c r="J33" s="32"/>
      <c r="K33" s="32"/>
      <c r="L33" s="32"/>
      <c r="M33" s="32"/>
      <c r="N33" s="32"/>
      <c r="O33" s="32"/>
      <c r="P33" s="128"/>
      <c r="Q33" s="32"/>
    </row>
    <row r="34" spans="1:17" s="142" customFormat="1" ht="20.25" customHeight="1" x14ac:dyDescent="0.2">
      <c r="A34" s="291">
        <v>2</v>
      </c>
      <c r="B34" s="292" t="s">
        <v>314</v>
      </c>
      <c r="C34" s="127">
        <f t="shared" si="9"/>
        <v>2328221.5</v>
      </c>
      <c r="D34" s="139"/>
      <c r="E34" s="140"/>
      <c r="F34" s="139"/>
      <c r="G34" s="139">
        <v>589</v>
      </c>
      <c r="H34" s="139">
        <v>2328221.5</v>
      </c>
      <c r="I34" s="139"/>
      <c r="J34" s="139"/>
      <c r="K34" s="139"/>
      <c r="L34" s="139"/>
      <c r="M34" s="139"/>
      <c r="N34" s="139"/>
      <c r="O34" s="139"/>
      <c r="P34" s="141"/>
      <c r="Q34" s="139"/>
    </row>
    <row r="35" spans="1:17" s="15" customFormat="1" ht="20.25" customHeight="1" x14ac:dyDescent="0.3">
      <c r="A35" s="289">
        <v>3</v>
      </c>
      <c r="B35" s="292" t="s">
        <v>820</v>
      </c>
      <c r="C35" s="127">
        <f t="shared" si="9"/>
        <v>1555635.48</v>
      </c>
      <c r="D35" s="139"/>
      <c r="E35" s="140"/>
      <c r="F35" s="139"/>
      <c r="G35" s="139">
        <v>300</v>
      </c>
      <c r="H35" s="139">
        <v>1555635.48</v>
      </c>
      <c r="I35" s="139"/>
      <c r="J35" s="139"/>
      <c r="K35" s="139"/>
      <c r="L35" s="139"/>
      <c r="M35" s="139"/>
      <c r="N35" s="139"/>
      <c r="O35" s="139"/>
      <c r="P35" s="141"/>
      <c r="Q35" s="139"/>
    </row>
    <row r="36" spans="1:17" s="15" customFormat="1" ht="20.25" customHeight="1" x14ac:dyDescent="0.3">
      <c r="A36" s="291">
        <v>4</v>
      </c>
      <c r="B36" s="292" t="s">
        <v>417</v>
      </c>
      <c r="C36" s="127">
        <f t="shared" si="9"/>
        <v>4840469.1999999993</v>
      </c>
      <c r="D36" s="139"/>
      <c r="E36" s="140"/>
      <c r="F36" s="139"/>
      <c r="G36" s="139">
        <v>624</v>
      </c>
      <c r="H36" s="139">
        <v>3354996.05</v>
      </c>
      <c r="I36" s="139">
        <v>462.8</v>
      </c>
      <c r="J36" s="139">
        <v>409307.23</v>
      </c>
      <c r="K36" s="139"/>
      <c r="L36" s="139"/>
      <c r="M36" s="139">
        <v>169.12</v>
      </c>
      <c r="N36" s="139">
        <v>1076165.92</v>
      </c>
      <c r="O36" s="139"/>
      <c r="P36" s="141"/>
      <c r="Q36" s="139"/>
    </row>
    <row r="37" spans="1:17" s="15" customFormat="1" ht="20.25" customHeight="1" x14ac:dyDescent="0.3">
      <c r="A37" s="289">
        <v>5</v>
      </c>
      <c r="B37" s="293" t="s">
        <v>956</v>
      </c>
      <c r="C37" s="143">
        <f t="shared" si="9"/>
        <v>262170</v>
      </c>
      <c r="D37" s="123"/>
      <c r="E37" s="124"/>
      <c r="F37" s="122"/>
      <c r="G37" s="122"/>
      <c r="H37" s="122"/>
      <c r="I37" s="122"/>
      <c r="J37" s="122"/>
      <c r="K37" s="123">
        <v>3345.4</v>
      </c>
      <c r="L37" s="123">
        <v>262170</v>
      </c>
      <c r="M37" s="122"/>
      <c r="N37" s="122"/>
      <c r="O37" s="122"/>
      <c r="P37" s="122"/>
      <c r="Q37" s="122"/>
    </row>
    <row r="38" spans="1:17" s="142" customFormat="1" ht="20.25" customHeight="1" x14ac:dyDescent="0.2">
      <c r="A38" s="291">
        <v>6</v>
      </c>
      <c r="B38" s="292" t="s">
        <v>819</v>
      </c>
      <c r="C38" s="127">
        <f t="shared" si="9"/>
        <v>758971.96</v>
      </c>
      <c r="D38" s="144">
        <v>758971.96</v>
      </c>
      <c r="E38" s="140"/>
      <c r="F38" s="144"/>
      <c r="G38" s="144"/>
      <c r="H38" s="144"/>
      <c r="I38" s="144"/>
      <c r="J38" s="139"/>
      <c r="K38" s="139"/>
      <c r="L38" s="139"/>
      <c r="M38" s="139"/>
      <c r="N38" s="139"/>
      <c r="O38" s="139"/>
      <c r="P38" s="141"/>
      <c r="Q38" s="139"/>
    </row>
    <row r="39" spans="1:17" s="15" customFormat="1" ht="20.25" customHeight="1" x14ac:dyDescent="0.3">
      <c r="A39" s="289">
        <v>7</v>
      </c>
      <c r="B39" s="292" t="s">
        <v>741</v>
      </c>
      <c r="C39" s="127">
        <f t="shared" si="9"/>
        <v>6752564.3200000003</v>
      </c>
      <c r="D39" s="144"/>
      <c r="E39" s="140"/>
      <c r="F39" s="144"/>
      <c r="G39" s="144">
        <v>1424</v>
      </c>
      <c r="H39" s="144">
        <v>6752564.3200000003</v>
      </c>
      <c r="I39" s="144"/>
      <c r="J39" s="139"/>
      <c r="K39" s="139"/>
      <c r="L39" s="139"/>
      <c r="M39" s="139"/>
      <c r="N39" s="139"/>
      <c r="O39" s="139"/>
      <c r="P39" s="141"/>
      <c r="Q39" s="139"/>
    </row>
    <row r="40" spans="1:17" s="15" customFormat="1" ht="20.25" customHeight="1" x14ac:dyDescent="0.3">
      <c r="A40" s="291">
        <v>8</v>
      </c>
      <c r="B40" s="293" t="s">
        <v>957</v>
      </c>
      <c r="C40" s="143">
        <f t="shared" si="9"/>
        <v>294574</v>
      </c>
      <c r="D40" s="123"/>
      <c r="E40" s="124"/>
      <c r="F40" s="122"/>
      <c r="G40" s="122">
        <v>890</v>
      </c>
      <c r="H40" s="122">
        <v>294574</v>
      </c>
      <c r="I40" s="122"/>
      <c r="J40" s="122"/>
      <c r="K40" s="123"/>
      <c r="L40" s="123"/>
      <c r="M40" s="122"/>
      <c r="N40" s="122"/>
      <c r="O40" s="122"/>
      <c r="P40" s="122"/>
      <c r="Q40" s="122"/>
    </row>
    <row r="41" spans="1:17" s="15" customFormat="1" ht="20.25" customHeight="1" x14ac:dyDescent="0.3">
      <c r="A41" s="289">
        <v>9</v>
      </c>
      <c r="B41" s="293" t="s">
        <v>958</v>
      </c>
      <c r="C41" s="143">
        <f t="shared" si="9"/>
        <v>331788.84999999998</v>
      </c>
      <c r="D41" s="123">
        <v>331788.84999999998</v>
      </c>
      <c r="E41" s="124"/>
      <c r="F41" s="122"/>
      <c r="G41" s="122"/>
      <c r="H41" s="145"/>
      <c r="I41" s="122"/>
      <c r="J41" s="122"/>
      <c r="K41" s="123"/>
      <c r="L41" s="123"/>
      <c r="M41" s="122"/>
      <c r="N41" s="122"/>
      <c r="O41" s="122"/>
      <c r="P41" s="122"/>
      <c r="Q41" s="122"/>
    </row>
    <row r="42" spans="1:17" s="15" customFormat="1" ht="20.25" customHeight="1" x14ac:dyDescent="0.3">
      <c r="A42" s="291">
        <v>10</v>
      </c>
      <c r="B42" s="293" t="s">
        <v>959</v>
      </c>
      <c r="C42" s="143">
        <f t="shared" si="9"/>
        <v>980210</v>
      </c>
      <c r="D42" s="123">
        <v>980210</v>
      </c>
      <c r="E42" s="124"/>
      <c r="F42" s="122"/>
      <c r="G42" s="122"/>
      <c r="H42" s="122"/>
      <c r="I42" s="122"/>
      <c r="J42" s="122"/>
      <c r="K42" s="123"/>
      <c r="L42" s="123"/>
      <c r="M42" s="122"/>
      <c r="N42" s="122"/>
      <c r="O42" s="122"/>
      <c r="P42" s="122"/>
      <c r="Q42" s="122"/>
    </row>
    <row r="43" spans="1:17" s="15" customFormat="1" ht="20.25" customHeight="1" x14ac:dyDescent="0.3">
      <c r="A43" s="289">
        <v>11</v>
      </c>
      <c r="B43" s="292" t="s">
        <v>742</v>
      </c>
      <c r="C43" s="127">
        <f t="shared" si="9"/>
        <v>2715312.37</v>
      </c>
      <c r="D43" s="144">
        <v>2715312.37</v>
      </c>
      <c r="E43" s="140"/>
      <c r="F43" s="144"/>
      <c r="G43" s="144"/>
      <c r="H43" s="144"/>
      <c r="I43" s="144"/>
      <c r="J43" s="139"/>
      <c r="K43" s="139"/>
      <c r="L43" s="139"/>
      <c r="M43" s="139"/>
      <c r="N43" s="139"/>
      <c r="O43" s="139"/>
      <c r="P43" s="141"/>
      <c r="Q43" s="139"/>
    </row>
    <row r="44" spans="1:17" s="15" customFormat="1" ht="20.25" customHeight="1" x14ac:dyDescent="0.3">
      <c r="A44" s="291">
        <v>12</v>
      </c>
      <c r="B44" s="293" t="s">
        <v>961</v>
      </c>
      <c r="C44" s="143">
        <f t="shared" si="9"/>
        <v>613736.1</v>
      </c>
      <c r="D44" s="123"/>
      <c r="E44" s="124"/>
      <c r="F44" s="122"/>
      <c r="G44" s="122">
        <v>1539.75</v>
      </c>
      <c r="H44" s="122">
        <v>429286.1</v>
      </c>
      <c r="I44" s="122"/>
      <c r="J44" s="122"/>
      <c r="K44" s="123"/>
      <c r="L44" s="123"/>
      <c r="M44" s="122">
        <v>5926.5</v>
      </c>
      <c r="N44" s="122">
        <v>184450</v>
      </c>
      <c r="O44" s="122"/>
      <c r="P44" s="122"/>
      <c r="Q44" s="122"/>
    </row>
    <row r="45" spans="1:17" s="15" customFormat="1" ht="20.25" customHeight="1" x14ac:dyDescent="0.3">
      <c r="A45" s="289">
        <v>13</v>
      </c>
      <c r="B45" s="293" t="s">
        <v>964</v>
      </c>
      <c r="C45" s="143">
        <f t="shared" si="9"/>
        <v>1027411.84</v>
      </c>
      <c r="D45" s="123"/>
      <c r="E45" s="124"/>
      <c r="F45" s="122"/>
      <c r="G45" s="122"/>
      <c r="H45" s="122"/>
      <c r="I45" s="122"/>
      <c r="J45" s="122"/>
      <c r="K45" s="123">
        <v>1305.3</v>
      </c>
      <c r="L45" s="123">
        <v>513705.92</v>
      </c>
      <c r="M45" s="122">
        <v>2610.6</v>
      </c>
      <c r="N45" s="123">
        <v>513705.92</v>
      </c>
      <c r="O45" s="122"/>
      <c r="P45" s="122"/>
      <c r="Q45" s="122"/>
    </row>
    <row r="46" spans="1:17" s="15" customFormat="1" ht="20.25" customHeight="1" x14ac:dyDescent="0.3">
      <c r="A46" s="291">
        <v>14</v>
      </c>
      <c r="B46" s="293" t="s">
        <v>965</v>
      </c>
      <c r="C46" s="143">
        <f t="shared" si="9"/>
        <v>769641</v>
      </c>
      <c r="D46" s="123"/>
      <c r="E46" s="124"/>
      <c r="F46" s="146"/>
      <c r="G46" s="122">
        <v>1224</v>
      </c>
      <c r="H46" s="122">
        <v>769641</v>
      </c>
      <c r="I46" s="122"/>
      <c r="J46" s="122"/>
      <c r="K46" s="123"/>
      <c r="L46" s="123"/>
      <c r="M46" s="122"/>
      <c r="N46" s="122"/>
      <c r="O46" s="122"/>
      <c r="P46" s="122"/>
      <c r="Q46" s="122"/>
    </row>
    <row r="47" spans="1:17" s="15" customFormat="1" ht="20.25" customHeight="1" x14ac:dyDescent="0.3">
      <c r="A47" s="289">
        <v>15</v>
      </c>
      <c r="B47" s="293" t="s">
        <v>966</v>
      </c>
      <c r="C47" s="143">
        <f t="shared" si="9"/>
        <v>409800</v>
      </c>
      <c r="D47" s="143">
        <v>162400</v>
      </c>
      <c r="E47" s="124"/>
      <c r="F47" s="146"/>
      <c r="G47" s="122">
        <v>1386</v>
      </c>
      <c r="H47" s="122">
        <v>247400</v>
      </c>
      <c r="I47" s="122"/>
      <c r="J47" s="122"/>
      <c r="K47" s="123"/>
      <c r="L47" s="123"/>
      <c r="M47" s="122"/>
      <c r="N47" s="122"/>
      <c r="O47" s="122"/>
      <c r="P47" s="122"/>
      <c r="Q47" s="122"/>
    </row>
    <row r="48" spans="1:17" s="15" customFormat="1" ht="20.25" customHeight="1" x14ac:dyDescent="0.3">
      <c r="A48" s="291">
        <v>16</v>
      </c>
      <c r="B48" s="292" t="s">
        <v>824</v>
      </c>
      <c r="C48" s="127">
        <f t="shared" si="9"/>
        <v>2839443</v>
      </c>
      <c r="D48" s="144"/>
      <c r="E48" s="140"/>
      <c r="F48" s="144"/>
      <c r="G48" s="144">
        <v>1172</v>
      </c>
      <c r="H48" s="144">
        <v>2839443</v>
      </c>
      <c r="I48" s="144"/>
      <c r="J48" s="139"/>
      <c r="K48" s="139"/>
      <c r="L48" s="139"/>
      <c r="M48" s="139"/>
      <c r="N48" s="139"/>
      <c r="O48" s="139"/>
      <c r="P48" s="141"/>
      <c r="Q48" s="139"/>
    </row>
    <row r="49" spans="1:17" s="15" customFormat="1" ht="20.25" customHeight="1" x14ac:dyDescent="0.3">
      <c r="A49" s="289">
        <v>17</v>
      </c>
      <c r="B49" s="293" t="s">
        <v>967</v>
      </c>
      <c r="C49" s="143">
        <f t="shared" si="9"/>
        <v>652940</v>
      </c>
      <c r="D49" s="123"/>
      <c r="E49" s="124"/>
      <c r="F49" s="122"/>
      <c r="G49" s="122">
        <v>1224</v>
      </c>
      <c r="H49" s="122">
        <v>652940</v>
      </c>
      <c r="I49" s="122"/>
      <c r="J49" s="122"/>
      <c r="K49" s="123"/>
      <c r="L49" s="123"/>
      <c r="M49" s="122"/>
      <c r="N49" s="122"/>
      <c r="O49" s="122"/>
      <c r="P49" s="122"/>
      <c r="Q49" s="122"/>
    </row>
    <row r="50" spans="1:17" s="15" customFormat="1" ht="20.25" customHeight="1" x14ac:dyDescent="0.3">
      <c r="A50" s="291">
        <v>18</v>
      </c>
      <c r="B50" s="290" t="s">
        <v>746</v>
      </c>
      <c r="C50" s="127">
        <f t="shared" si="9"/>
        <v>1708141.1</v>
      </c>
      <c r="D50" s="114"/>
      <c r="E50" s="130"/>
      <c r="F50" s="114"/>
      <c r="G50" s="114">
        <v>695</v>
      </c>
      <c r="H50" s="114">
        <v>1708141.1</v>
      </c>
      <c r="I50" s="114"/>
      <c r="J50" s="32"/>
      <c r="K50" s="32"/>
      <c r="L50" s="32"/>
      <c r="M50" s="32"/>
      <c r="N50" s="32"/>
      <c r="O50" s="32"/>
      <c r="P50" s="128"/>
      <c r="Q50" s="32"/>
    </row>
    <row r="51" spans="1:17" s="142" customFormat="1" ht="20.25" customHeight="1" x14ac:dyDescent="0.2">
      <c r="A51" s="289">
        <v>19</v>
      </c>
      <c r="B51" s="292" t="s">
        <v>525</v>
      </c>
      <c r="C51" s="127">
        <f t="shared" si="9"/>
        <v>5007434.43</v>
      </c>
      <c r="D51" s="144"/>
      <c r="E51" s="140"/>
      <c r="F51" s="144"/>
      <c r="G51" s="144">
        <v>982</v>
      </c>
      <c r="H51" s="144">
        <v>5007434.43</v>
      </c>
      <c r="I51" s="144"/>
      <c r="J51" s="139"/>
      <c r="K51" s="139"/>
      <c r="L51" s="139"/>
      <c r="M51" s="139"/>
      <c r="N51" s="139"/>
      <c r="O51" s="139"/>
      <c r="P51" s="141"/>
      <c r="Q51" s="139"/>
    </row>
    <row r="52" spans="1:17" s="15" customFormat="1" ht="20.25" customHeight="1" x14ac:dyDescent="0.3">
      <c r="A52" s="291">
        <v>20</v>
      </c>
      <c r="B52" s="290" t="s">
        <v>504</v>
      </c>
      <c r="C52" s="127">
        <f t="shared" si="9"/>
        <v>2011041.72</v>
      </c>
      <c r="D52" s="114"/>
      <c r="E52" s="130"/>
      <c r="F52" s="114"/>
      <c r="G52" s="114">
        <v>893</v>
      </c>
      <c r="H52" s="114">
        <v>2011041.72</v>
      </c>
      <c r="I52" s="114"/>
      <c r="J52" s="32"/>
      <c r="K52" s="32"/>
      <c r="L52" s="32"/>
      <c r="M52" s="32"/>
      <c r="N52" s="32"/>
      <c r="O52" s="32"/>
      <c r="P52" s="128"/>
      <c r="Q52" s="32"/>
    </row>
    <row r="53" spans="1:17" s="142" customFormat="1" ht="20.25" customHeight="1" x14ac:dyDescent="0.2">
      <c r="A53" s="289">
        <v>21</v>
      </c>
      <c r="B53" s="290" t="s">
        <v>209</v>
      </c>
      <c r="C53" s="127">
        <f t="shared" si="9"/>
        <v>2952438.26</v>
      </c>
      <c r="D53" s="114"/>
      <c r="E53" s="130"/>
      <c r="F53" s="114"/>
      <c r="G53" s="114">
        <v>720</v>
      </c>
      <c r="H53" s="114">
        <v>2952438.26</v>
      </c>
      <c r="I53" s="114"/>
      <c r="J53" s="32"/>
      <c r="K53" s="32"/>
      <c r="L53" s="32"/>
      <c r="M53" s="32"/>
      <c r="N53" s="32"/>
      <c r="O53" s="32"/>
      <c r="P53" s="128"/>
      <c r="Q53" s="32"/>
    </row>
    <row r="54" spans="1:17" s="142" customFormat="1" ht="20.25" customHeight="1" x14ac:dyDescent="0.2">
      <c r="A54" s="291">
        <v>22</v>
      </c>
      <c r="B54" s="290" t="s">
        <v>316</v>
      </c>
      <c r="C54" s="127">
        <f t="shared" si="9"/>
        <v>3136735.57</v>
      </c>
      <c r="D54" s="114"/>
      <c r="E54" s="130"/>
      <c r="F54" s="114"/>
      <c r="G54" s="114">
        <v>434.43</v>
      </c>
      <c r="H54" s="114">
        <v>3136735.57</v>
      </c>
      <c r="I54" s="114"/>
      <c r="J54" s="32"/>
      <c r="K54" s="32"/>
      <c r="L54" s="32"/>
      <c r="M54" s="32"/>
      <c r="N54" s="32"/>
      <c r="O54" s="32"/>
      <c r="P54" s="128"/>
      <c r="Q54" s="32"/>
    </row>
    <row r="55" spans="1:17" s="15" customFormat="1" ht="20.25" customHeight="1" x14ac:dyDescent="0.3">
      <c r="A55" s="289">
        <v>23</v>
      </c>
      <c r="B55" s="290" t="s">
        <v>317</v>
      </c>
      <c r="C55" s="127">
        <f t="shared" si="9"/>
        <v>3119384.87</v>
      </c>
      <c r="D55" s="114"/>
      <c r="E55" s="130"/>
      <c r="F55" s="114"/>
      <c r="G55" s="114">
        <v>435.5</v>
      </c>
      <c r="H55" s="114">
        <v>3119384.87</v>
      </c>
      <c r="I55" s="114"/>
      <c r="J55" s="32"/>
      <c r="K55" s="32"/>
      <c r="L55" s="32"/>
      <c r="M55" s="32"/>
      <c r="N55" s="32"/>
      <c r="O55" s="32"/>
      <c r="P55" s="128"/>
      <c r="Q55" s="32"/>
    </row>
    <row r="56" spans="1:17" s="15" customFormat="1" ht="20.25" customHeight="1" x14ac:dyDescent="0.3">
      <c r="A56" s="291">
        <v>24</v>
      </c>
      <c r="B56" s="290" t="s">
        <v>318</v>
      </c>
      <c r="C56" s="127">
        <f t="shared" si="9"/>
        <v>3130993.38</v>
      </c>
      <c r="D56" s="114"/>
      <c r="E56" s="130"/>
      <c r="F56" s="114"/>
      <c r="G56" s="114">
        <v>434.3</v>
      </c>
      <c r="H56" s="114">
        <v>3130993.38</v>
      </c>
      <c r="I56" s="114"/>
      <c r="J56" s="32"/>
      <c r="K56" s="32"/>
      <c r="L56" s="32"/>
      <c r="M56" s="32"/>
      <c r="N56" s="32"/>
      <c r="O56" s="32"/>
      <c r="P56" s="128"/>
      <c r="Q56" s="32"/>
    </row>
    <row r="57" spans="1:17" s="15" customFormat="1" ht="20.25" customHeight="1" x14ac:dyDescent="0.3">
      <c r="A57" s="289">
        <v>25</v>
      </c>
      <c r="B57" s="290" t="s">
        <v>319</v>
      </c>
      <c r="C57" s="127">
        <f t="shared" si="9"/>
        <v>3115881.1</v>
      </c>
      <c r="D57" s="129"/>
      <c r="E57" s="137"/>
      <c r="F57" s="129"/>
      <c r="G57" s="129">
        <v>422.8</v>
      </c>
      <c r="H57" s="129">
        <v>3115881.1</v>
      </c>
      <c r="I57" s="114"/>
      <c r="J57" s="39"/>
      <c r="K57" s="39"/>
      <c r="L57" s="39"/>
      <c r="M57" s="39"/>
      <c r="N57" s="39"/>
      <c r="O57" s="39"/>
      <c r="P57" s="126"/>
      <c r="Q57" s="39"/>
    </row>
    <row r="58" spans="1:17" s="15" customFormat="1" ht="20.25" customHeight="1" x14ac:dyDescent="0.3">
      <c r="A58" s="291">
        <v>26</v>
      </c>
      <c r="B58" s="290" t="s">
        <v>387</v>
      </c>
      <c r="C58" s="127">
        <f t="shared" si="9"/>
        <v>3109972.46</v>
      </c>
      <c r="D58" s="129"/>
      <c r="E58" s="137"/>
      <c r="F58" s="129"/>
      <c r="G58" s="129">
        <v>427.2</v>
      </c>
      <c r="H58" s="129">
        <v>3109972.46</v>
      </c>
      <c r="I58" s="114"/>
      <c r="J58" s="39"/>
      <c r="K58" s="39"/>
      <c r="L58" s="39"/>
      <c r="M58" s="39"/>
      <c r="N58" s="39"/>
      <c r="O58" s="39"/>
      <c r="P58" s="126"/>
      <c r="Q58" s="39"/>
    </row>
    <row r="59" spans="1:17" s="15" customFormat="1" ht="20.25" customHeight="1" x14ac:dyDescent="0.3">
      <c r="A59" s="289">
        <v>27</v>
      </c>
      <c r="B59" s="290" t="s">
        <v>210</v>
      </c>
      <c r="C59" s="127">
        <f t="shared" si="9"/>
        <v>2121255.6</v>
      </c>
      <c r="D59" s="129"/>
      <c r="E59" s="137"/>
      <c r="F59" s="129"/>
      <c r="G59" s="129">
        <v>679</v>
      </c>
      <c r="H59" s="129">
        <v>2121255.6</v>
      </c>
      <c r="I59" s="114"/>
      <c r="J59" s="39"/>
      <c r="K59" s="39"/>
      <c r="L59" s="39"/>
      <c r="M59" s="39"/>
      <c r="N59" s="39"/>
      <c r="O59" s="39"/>
      <c r="P59" s="126"/>
      <c r="Q59" s="39"/>
    </row>
    <row r="60" spans="1:17" s="15" customFormat="1" ht="20.25" customHeight="1" x14ac:dyDescent="0.3">
      <c r="A60" s="291">
        <v>28</v>
      </c>
      <c r="B60" s="290" t="s">
        <v>211</v>
      </c>
      <c r="C60" s="127">
        <f t="shared" si="9"/>
        <v>12288198.710000001</v>
      </c>
      <c r="D60" s="114"/>
      <c r="E60" s="130">
        <v>6</v>
      </c>
      <c r="F60" s="114">
        <v>12288198.710000001</v>
      </c>
      <c r="G60" s="114"/>
      <c r="H60" s="114"/>
      <c r="I60" s="114"/>
      <c r="J60" s="32"/>
      <c r="K60" s="32"/>
      <c r="L60" s="32"/>
      <c r="M60" s="32"/>
      <c r="N60" s="32"/>
      <c r="O60" s="32"/>
      <c r="P60" s="128"/>
      <c r="Q60" s="32"/>
    </row>
    <row r="61" spans="1:17" s="15" customFormat="1" ht="20.25" customHeight="1" x14ac:dyDescent="0.3">
      <c r="A61" s="289">
        <v>29</v>
      </c>
      <c r="B61" s="293" t="s">
        <v>969</v>
      </c>
      <c r="C61" s="143">
        <f t="shared" si="9"/>
        <v>360000</v>
      </c>
      <c r="D61" s="123"/>
      <c r="E61" s="124"/>
      <c r="F61" s="122"/>
      <c r="G61" s="122">
        <v>1176</v>
      </c>
      <c r="H61" s="122">
        <v>360000</v>
      </c>
      <c r="I61" s="122"/>
      <c r="J61" s="122"/>
      <c r="K61" s="123"/>
      <c r="L61" s="123"/>
      <c r="M61" s="122"/>
      <c r="N61" s="122"/>
      <c r="O61" s="122"/>
      <c r="P61" s="122"/>
      <c r="Q61" s="122"/>
    </row>
    <row r="62" spans="1:17" s="15" customFormat="1" ht="20.25" customHeight="1" x14ac:dyDescent="0.3">
      <c r="A62" s="291">
        <v>30</v>
      </c>
      <c r="B62" s="293" t="s">
        <v>970</v>
      </c>
      <c r="C62" s="143">
        <f t="shared" si="9"/>
        <v>900000</v>
      </c>
      <c r="D62" s="123"/>
      <c r="E62" s="124"/>
      <c r="F62" s="122"/>
      <c r="G62" s="122">
        <v>2424</v>
      </c>
      <c r="H62" s="122">
        <v>900000</v>
      </c>
      <c r="I62" s="122"/>
      <c r="J62" s="122"/>
      <c r="K62" s="123"/>
      <c r="L62" s="123"/>
      <c r="M62" s="122"/>
      <c r="N62" s="122"/>
      <c r="O62" s="122"/>
      <c r="P62" s="122"/>
      <c r="Q62" s="122"/>
    </row>
    <row r="63" spans="1:17" s="15" customFormat="1" ht="20.25" customHeight="1" x14ac:dyDescent="0.3">
      <c r="A63" s="289">
        <v>31</v>
      </c>
      <c r="B63" s="293" t="s">
        <v>971</v>
      </c>
      <c r="C63" s="143">
        <f t="shared" si="9"/>
        <v>635250</v>
      </c>
      <c r="D63" s="123"/>
      <c r="E63" s="124"/>
      <c r="F63" s="122"/>
      <c r="G63" s="122"/>
      <c r="H63" s="122"/>
      <c r="I63" s="122">
        <v>1535.84</v>
      </c>
      <c r="J63" s="122">
        <v>635250</v>
      </c>
      <c r="K63" s="123"/>
      <c r="L63" s="123"/>
      <c r="M63" s="122"/>
      <c r="N63" s="122"/>
      <c r="O63" s="122"/>
      <c r="P63" s="122"/>
      <c r="Q63" s="122"/>
    </row>
    <row r="64" spans="1:17" s="15" customFormat="1" ht="20.25" customHeight="1" x14ac:dyDescent="0.3">
      <c r="A64" s="291">
        <v>32</v>
      </c>
      <c r="B64" s="293" t="s">
        <v>972</v>
      </c>
      <c r="C64" s="143">
        <f t="shared" si="9"/>
        <v>274799</v>
      </c>
      <c r="D64" s="123"/>
      <c r="E64" s="124">
        <v>1</v>
      </c>
      <c r="F64" s="122">
        <v>146209</v>
      </c>
      <c r="G64" s="122"/>
      <c r="H64" s="122"/>
      <c r="I64" s="122"/>
      <c r="J64" s="122"/>
      <c r="K64" s="123">
        <v>1346.41</v>
      </c>
      <c r="L64" s="123">
        <v>128590</v>
      </c>
      <c r="M64" s="122"/>
      <c r="N64" s="122"/>
      <c r="O64" s="122"/>
      <c r="P64" s="122"/>
      <c r="Q64" s="122"/>
    </row>
    <row r="65" spans="1:17" s="15" customFormat="1" ht="20.25" customHeight="1" x14ac:dyDescent="0.3">
      <c r="A65" s="289">
        <v>33</v>
      </c>
      <c r="B65" s="293" t="s">
        <v>974</v>
      </c>
      <c r="C65" s="143">
        <f t="shared" ref="C65:C96" si="10">D65+F65+H65+J65+L65+N65+P65+Q65</f>
        <v>514908.25</v>
      </c>
      <c r="D65" s="123">
        <v>93000</v>
      </c>
      <c r="E65" s="124"/>
      <c r="F65" s="122"/>
      <c r="G65" s="122"/>
      <c r="H65" s="122"/>
      <c r="I65" s="122"/>
      <c r="J65" s="122"/>
      <c r="K65" s="123">
        <v>1175</v>
      </c>
      <c r="L65" s="123">
        <v>421908.25</v>
      </c>
      <c r="M65" s="122"/>
      <c r="N65" s="122"/>
      <c r="O65" s="122"/>
      <c r="P65" s="122"/>
      <c r="Q65" s="122"/>
    </row>
    <row r="66" spans="1:17" s="15" customFormat="1" ht="20.25" customHeight="1" x14ac:dyDescent="0.3">
      <c r="A66" s="291">
        <v>34</v>
      </c>
      <c r="B66" s="293" t="s">
        <v>975</v>
      </c>
      <c r="C66" s="143">
        <f t="shared" si="10"/>
        <v>399000</v>
      </c>
      <c r="D66" s="123"/>
      <c r="E66" s="124"/>
      <c r="F66" s="122"/>
      <c r="G66" s="122"/>
      <c r="H66" s="122"/>
      <c r="I66" s="122">
        <v>1017.75</v>
      </c>
      <c r="J66" s="122">
        <v>399000</v>
      </c>
      <c r="K66" s="123"/>
      <c r="L66" s="123"/>
      <c r="M66" s="122"/>
      <c r="N66" s="122"/>
      <c r="O66" s="122"/>
      <c r="P66" s="122"/>
      <c r="Q66" s="122"/>
    </row>
    <row r="67" spans="1:17" s="15" customFormat="1" ht="20.25" customHeight="1" x14ac:dyDescent="0.3">
      <c r="A67" s="289">
        <v>35</v>
      </c>
      <c r="B67" s="131" t="s">
        <v>926</v>
      </c>
      <c r="C67" s="127">
        <f t="shared" si="10"/>
        <v>10113260.91</v>
      </c>
      <c r="D67" s="114"/>
      <c r="E67" s="130"/>
      <c r="F67" s="114"/>
      <c r="G67" s="114">
        <v>1509</v>
      </c>
      <c r="H67" s="114">
        <v>10113260.91</v>
      </c>
      <c r="I67" s="114"/>
      <c r="J67" s="32"/>
      <c r="K67" s="32"/>
      <c r="L67" s="32"/>
      <c r="M67" s="32"/>
      <c r="N67" s="32"/>
      <c r="O67" s="32"/>
      <c r="P67" s="128"/>
      <c r="Q67" s="32"/>
    </row>
    <row r="68" spans="1:17" s="15" customFormat="1" ht="20.25" customHeight="1" x14ac:dyDescent="0.3">
      <c r="A68" s="291">
        <v>36</v>
      </c>
      <c r="B68" s="293" t="s">
        <v>976</v>
      </c>
      <c r="C68" s="143">
        <f t="shared" si="10"/>
        <v>285708.98</v>
      </c>
      <c r="D68" s="123">
        <v>285708.98</v>
      </c>
      <c r="E68" s="124"/>
      <c r="F68" s="122"/>
      <c r="G68" s="122"/>
      <c r="H68" s="122"/>
      <c r="I68" s="122"/>
      <c r="J68" s="122"/>
      <c r="K68" s="123"/>
      <c r="L68" s="123"/>
      <c r="M68" s="122"/>
      <c r="N68" s="122"/>
      <c r="O68" s="122"/>
      <c r="P68" s="122"/>
      <c r="Q68" s="122"/>
    </row>
    <row r="69" spans="1:17" s="15" customFormat="1" ht="20.25" customHeight="1" x14ac:dyDescent="0.3">
      <c r="A69" s="289">
        <v>37</v>
      </c>
      <c r="B69" s="290" t="s">
        <v>825</v>
      </c>
      <c r="C69" s="127">
        <f t="shared" si="10"/>
        <v>2157570.2200000002</v>
      </c>
      <c r="D69" s="129">
        <v>2157570.2200000002</v>
      </c>
      <c r="E69" s="137"/>
      <c r="F69" s="129"/>
      <c r="G69" s="129"/>
      <c r="H69" s="129"/>
      <c r="I69" s="114"/>
      <c r="J69" s="39"/>
      <c r="K69" s="39"/>
      <c r="L69" s="39"/>
      <c r="M69" s="39"/>
      <c r="N69" s="39"/>
      <c r="O69" s="39"/>
      <c r="P69" s="126"/>
      <c r="Q69" s="39"/>
    </row>
    <row r="70" spans="1:17" s="15" customFormat="1" ht="20.25" customHeight="1" x14ac:dyDescent="0.3">
      <c r="A70" s="291">
        <v>38</v>
      </c>
      <c r="B70" s="293" t="s">
        <v>977</v>
      </c>
      <c r="C70" s="143">
        <f t="shared" si="10"/>
        <v>307200</v>
      </c>
      <c r="D70" s="123">
        <v>67200</v>
      </c>
      <c r="E70" s="124"/>
      <c r="F70" s="122"/>
      <c r="G70" s="122">
        <v>2775</v>
      </c>
      <c r="H70" s="122">
        <v>240000</v>
      </c>
      <c r="I70" s="122"/>
      <c r="J70" s="122"/>
      <c r="K70" s="123"/>
      <c r="L70" s="123"/>
      <c r="M70" s="122"/>
      <c r="N70" s="122"/>
      <c r="O70" s="122"/>
      <c r="P70" s="122"/>
      <c r="Q70" s="122"/>
    </row>
    <row r="71" spans="1:17" s="15" customFormat="1" ht="20.25" customHeight="1" x14ac:dyDescent="0.3">
      <c r="A71" s="289">
        <v>39</v>
      </c>
      <c r="B71" s="290" t="s">
        <v>212</v>
      </c>
      <c r="C71" s="127">
        <f t="shared" si="10"/>
        <v>5642807.1799999997</v>
      </c>
      <c r="D71" s="114"/>
      <c r="E71" s="130"/>
      <c r="F71" s="114"/>
      <c r="G71" s="114">
        <v>1300</v>
      </c>
      <c r="H71" s="114">
        <v>5642807.1799999997</v>
      </c>
      <c r="I71" s="114"/>
      <c r="J71" s="32"/>
      <c r="K71" s="32"/>
      <c r="L71" s="32"/>
      <c r="M71" s="32"/>
      <c r="N71" s="32"/>
      <c r="O71" s="32"/>
      <c r="P71" s="128"/>
      <c r="Q71" s="32"/>
    </row>
    <row r="72" spans="1:17" s="15" customFormat="1" ht="20.25" customHeight="1" x14ac:dyDescent="0.3">
      <c r="A72" s="291">
        <v>40</v>
      </c>
      <c r="B72" s="290" t="s">
        <v>213</v>
      </c>
      <c r="C72" s="127">
        <f t="shared" si="10"/>
        <v>4638337.5999999996</v>
      </c>
      <c r="D72" s="114"/>
      <c r="E72" s="130"/>
      <c r="F72" s="114"/>
      <c r="G72" s="114">
        <v>1050</v>
      </c>
      <c r="H72" s="114">
        <v>4638337.5999999996</v>
      </c>
      <c r="I72" s="114"/>
      <c r="J72" s="32"/>
      <c r="K72" s="32"/>
      <c r="L72" s="32"/>
      <c r="M72" s="32"/>
      <c r="N72" s="32"/>
      <c r="O72" s="32"/>
      <c r="P72" s="128"/>
      <c r="Q72" s="32"/>
    </row>
    <row r="73" spans="1:17" s="15" customFormat="1" ht="20.25" customHeight="1" x14ac:dyDescent="0.3">
      <c r="A73" s="289">
        <v>41</v>
      </c>
      <c r="B73" s="290" t="s">
        <v>851</v>
      </c>
      <c r="C73" s="127">
        <f t="shared" si="10"/>
        <v>500912.05</v>
      </c>
      <c r="D73" s="114">
        <v>500912.05</v>
      </c>
      <c r="E73" s="130"/>
      <c r="F73" s="114"/>
      <c r="G73" s="114"/>
      <c r="H73" s="114"/>
      <c r="I73" s="114"/>
      <c r="J73" s="32"/>
      <c r="K73" s="32"/>
      <c r="L73" s="32"/>
      <c r="M73" s="32"/>
      <c r="N73" s="32"/>
      <c r="O73" s="32"/>
      <c r="P73" s="128"/>
      <c r="Q73" s="32"/>
    </row>
    <row r="74" spans="1:17" s="15" customFormat="1" ht="20.25" customHeight="1" x14ac:dyDescent="0.3">
      <c r="A74" s="291">
        <v>42</v>
      </c>
      <c r="B74" s="290" t="s">
        <v>214</v>
      </c>
      <c r="C74" s="127">
        <f t="shared" si="10"/>
        <v>5808901.3300000001</v>
      </c>
      <c r="D74" s="114"/>
      <c r="E74" s="130"/>
      <c r="F74" s="114"/>
      <c r="G74" s="114">
        <v>1414</v>
      </c>
      <c r="H74" s="114">
        <v>5808901.3300000001</v>
      </c>
      <c r="I74" s="114"/>
      <c r="J74" s="32"/>
      <c r="K74" s="32"/>
      <c r="L74" s="32"/>
      <c r="M74" s="32"/>
      <c r="N74" s="32"/>
      <c r="O74" s="32"/>
      <c r="P74" s="128"/>
      <c r="Q74" s="32"/>
    </row>
    <row r="75" spans="1:17" s="15" customFormat="1" ht="20.25" customHeight="1" x14ac:dyDescent="0.3">
      <c r="A75" s="289">
        <v>43</v>
      </c>
      <c r="B75" s="290" t="s">
        <v>828</v>
      </c>
      <c r="C75" s="127">
        <f t="shared" si="10"/>
        <v>4700038.5999999996</v>
      </c>
      <c r="D75" s="114"/>
      <c r="E75" s="130"/>
      <c r="F75" s="114"/>
      <c r="G75" s="114">
        <v>1058</v>
      </c>
      <c r="H75" s="114">
        <v>4700038.5999999996</v>
      </c>
      <c r="I75" s="114"/>
      <c r="J75" s="32"/>
      <c r="K75" s="32"/>
      <c r="L75" s="32"/>
      <c r="M75" s="32"/>
      <c r="N75" s="32"/>
      <c r="O75" s="32"/>
      <c r="P75" s="128"/>
      <c r="Q75" s="32"/>
    </row>
    <row r="76" spans="1:17" s="15" customFormat="1" ht="20.25" customHeight="1" x14ac:dyDescent="0.3">
      <c r="A76" s="291">
        <v>44</v>
      </c>
      <c r="B76" s="290" t="s">
        <v>215</v>
      </c>
      <c r="C76" s="127">
        <f t="shared" si="10"/>
        <v>6954546.7400000002</v>
      </c>
      <c r="D76" s="114"/>
      <c r="E76" s="130"/>
      <c r="F76" s="114"/>
      <c r="G76" s="114">
        <v>1935</v>
      </c>
      <c r="H76" s="114">
        <v>6954546.7400000002</v>
      </c>
      <c r="I76" s="114"/>
      <c r="J76" s="32"/>
      <c r="K76" s="32"/>
      <c r="L76" s="32"/>
      <c r="M76" s="32"/>
      <c r="N76" s="32"/>
      <c r="O76" s="32"/>
      <c r="P76" s="128"/>
      <c r="Q76" s="32"/>
    </row>
    <row r="77" spans="1:17" s="15" customFormat="1" ht="20.25" customHeight="1" x14ac:dyDescent="0.3">
      <c r="A77" s="289">
        <v>45</v>
      </c>
      <c r="B77" s="290" t="s">
        <v>216</v>
      </c>
      <c r="C77" s="127">
        <f t="shared" si="10"/>
        <v>1841142.59</v>
      </c>
      <c r="D77" s="114"/>
      <c r="E77" s="130"/>
      <c r="F77" s="114"/>
      <c r="G77" s="114">
        <v>815</v>
      </c>
      <c r="H77" s="114">
        <v>1841142.59</v>
      </c>
      <c r="I77" s="114"/>
      <c r="J77" s="32"/>
      <c r="K77" s="32"/>
      <c r="L77" s="32"/>
      <c r="M77" s="32"/>
      <c r="N77" s="32"/>
      <c r="O77" s="32"/>
      <c r="P77" s="128"/>
      <c r="Q77" s="32"/>
    </row>
    <row r="78" spans="1:17" s="15" customFormat="1" ht="20.25" customHeight="1" x14ac:dyDescent="0.3">
      <c r="A78" s="291">
        <v>46</v>
      </c>
      <c r="B78" s="293" t="s">
        <v>978</v>
      </c>
      <c r="C78" s="143">
        <f t="shared" si="10"/>
        <v>358406</v>
      </c>
      <c r="D78" s="123"/>
      <c r="E78" s="124"/>
      <c r="F78" s="122"/>
      <c r="G78" s="122">
        <v>1020</v>
      </c>
      <c r="H78" s="122">
        <v>358406</v>
      </c>
      <c r="I78" s="122"/>
      <c r="J78" s="122"/>
      <c r="K78" s="123"/>
      <c r="L78" s="123"/>
      <c r="M78" s="122"/>
      <c r="N78" s="122"/>
      <c r="O78" s="122"/>
      <c r="P78" s="122"/>
      <c r="Q78" s="122"/>
    </row>
    <row r="79" spans="1:17" s="15" customFormat="1" ht="20.25" customHeight="1" x14ac:dyDescent="0.3">
      <c r="A79" s="289">
        <v>47</v>
      </c>
      <c r="B79" s="290" t="s">
        <v>332</v>
      </c>
      <c r="C79" s="127">
        <f t="shared" si="10"/>
        <v>5474208.4199999999</v>
      </c>
      <c r="D79" s="114">
        <v>5474208.4199999999</v>
      </c>
      <c r="E79" s="130"/>
      <c r="F79" s="114"/>
      <c r="G79" s="114"/>
      <c r="H79" s="114"/>
      <c r="I79" s="114"/>
      <c r="J79" s="32"/>
      <c r="K79" s="32"/>
      <c r="L79" s="32"/>
      <c r="M79" s="32"/>
      <c r="N79" s="32"/>
      <c r="O79" s="32"/>
      <c r="P79" s="128"/>
      <c r="Q79" s="32"/>
    </row>
    <row r="80" spans="1:17" s="15" customFormat="1" ht="20.25" customHeight="1" x14ac:dyDescent="0.3">
      <c r="A80" s="291">
        <v>48</v>
      </c>
      <c r="B80" s="293" t="s">
        <v>979</v>
      </c>
      <c r="C80" s="143">
        <f t="shared" si="10"/>
        <v>667746</v>
      </c>
      <c r="D80" s="123"/>
      <c r="E80" s="124"/>
      <c r="F80" s="122"/>
      <c r="G80" s="122">
        <v>1200</v>
      </c>
      <c r="H80" s="122">
        <v>667746</v>
      </c>
      <c r="I80" s="122"/>
      <c r="J80" s="122"/>
      <c r="K80" s="123"/>
      <c r="L80" s="123"/>
      <c r="M80" s="122"/>
      <c r="N80" s="122"/>
      <c r="O80" s="122"/>
      <c r="P80" s="122"/>
      <c r="Q80" s="122"/>
    </row>
    <row r="81" spans="1:17" s="15" customFormat="1" ht="20.25" customHeight="1" x14ac:dyDescent="0.3">
      <c r="A81" s="289">
        <v>49</v>
      </c>
      <c r="B81" s="293" t="s">
        <v>981</v>
      </c>
      <c r="C81" s="143">
        <f t="shared" si="10"/>
        <v>434032.5</v>
      </c>
      <c r="D81" s="123"/>
      <c r="E81" s="124"/>
      <c r="F81" s="122"/>
      <c r="G81" s="122"/>
      <c r="H81" s="122"/>
      <c r="I81" s="122"/>
      <c r="J81" s="122"/>
      <c r="K81" s="123">
        <v>801.46</v>
      </c>
      <c r="L81" s="123">
        <v>434032.5</v>
      </c>
      <c r="M81" s="122"/>
      <c r="N81" s="122"/>
      <c r="O81" s="122"/>
      <c r="P81" s="122"/>
      <c r="Q81" s="122"/>
    </row>
    <row r="82" spans="1:17" s="15" customFormat="1" ht="20.25" customHeight="1" x14ac:dyDescent="0.3">
      <c r="A82" s="291">
        <v>50</v>
      </c>
      <c r="B82" s="293" t="s">
        <v>982</v>
      </c>
      <c r="C82" s="143">
        <f t="shared" si="10"/>
        <v>1547885.6</v>
      </c>
      <c r="D82" s="123">
        <v>1001885.6</v>
      </c>
      <c r="E82" s="124"/>
      <c r="F82" s="122"/>
      <c r="G82" s="122"/>
      <c r="H82" s="122"/>
      <c r="I82" s="122"/>
      <c r="J82" s="122"/>
      <c r="K82" s="123"/>
      <c r="L82" s="123"/>
      <c r="M82" s="122"/>
      <c r="N82" s="122"/>
      <c r="O82" s="122">
        <v>794.57</v>
      </c>
      <c r="P82" s="122">
        <v>546000</v>
      </c>
      <c r="Q82" s="122"/>
    </row>
    <row r="83" spans="1:17" s="15" customFormat="1" ht="20.25" customHeight="1" x14ac:dyDescent="0.3">
      <c r="A83" s="289">
        <v>51</v>
      </c>
      <c r="B83" s="293" t="s">
        <v>983</v>
      </c>
      <c r="C83" s="143">
        <f t="shared" si="10"/>
        <v>280600</v>
      </c>
      <c r="D83" s="123">
        <v>280600</v>
      </c>
      <c r="E83" s="124"/>
      <c r="F83" s="122"/>
      <c r="G83" s="122"/>
      <c r="H83" s="122"/>
      <c r="I83" s="122"/>
      <c r="J83" s="122"/>
      <c r="K83" s="123"/>
      <c r="L83" s="123"/>
      <c r="M83" s="122"/>
      <c r="N83" s="122"/>
      <c r="O83" s="122"/>
      <c r="P83" s="122"/>
      <c r="Q83" s="122"/>
    </row>
    <row r="84" spans="1:17" s="15" customFormat="1" ht="20.25" customHeight="1" x14ac:dyDescent="0.3">
      <c r="A84" s="291">
        <v>52</v>
      </c>
      <c r="B84" s="290" t="s">
        <v>226</v>
      </c>
      <c r="C84" s="127">
        <f t="shared" si="10"/>
        <v>5899890.5600000005</v>
      </c>
      <c r="D84" s="114"/>
      <c r="E84" s="130"/>
      <c r="F84" s="114"/>
      <c r="G84" s="114">
        <v>1050</v>
      </c>
      <c r="H84" s="114">
        <v>3755580</v>
      </c>
      <c r="I84" s="114"/>
      <c r="J84" s="32"/>
      <c r="K84" s="32"/>
      <c r="L84" s="32"/>
      <c r="M84" s="32">
        <v>1963.5</v>
      </c>
      <c r="N84" s="32">
        <v>2144310.56</v>
      </c>
      <c r="O84" s="32"/>
      <c r="P84" s="128"/>
      <c r="Q84" s="32"/>
    </row>
    <row r="85" spans="1:17" s="15" customFormat="1" ht="20.25" customHeight="1" x14ac:dyDescent="0.3">
      <c r="A85" s="289">
        <v>53</v>
      </c>
      <c r="B85" s="290" t="s">
        <v>333</v>
      </c>
      <c r="C85" s="127">
        <f t="shared" si="10"/>
        <v>4706892.7799999993</v>
      </c>
      <c r="D85" s="114"/>
      <c r="E85" s="130"/>
      <c r="F85" s="114"/>
      <c r="G85" s="114">
        <v>323.57</v>
      </c>
      <c r="H85" s="114">
        <v>3262468.82</v>
      </c>
      <c r="I85" s="114"/>
      <c r="J85" s="32"/>
      <c r="K85" s="32"/>
      <c r="L85" s="32"/>
      <c r="M85" s="32">
        <v>1294.28</v>
      </c>
      <c r="N85" s="32">
        <v>1444423.96</v>
      </c>
      <c r="O85" s="32"/>
      <c r="P85" s="128"/>
      <c r="Q85" s="32"/>
    </row>
    <row r="86" spans="1:17" s="15" customFormat="1" ht="20.25" customHeight="1" x14ac:dyDescent="0.3">
      <c r="A86" s="291">
        <v>54</v>
      </c>
      <c r="B86" s="290" t="s">
        <v>892</v>
      </c>
      <c r="C86" s="127">
        <f t="shared" si="10"/>
        <v>2346927</v>
      </c>
      <c r="D86" s="114"/>
      <c r="E86" s="130"/>
      <c r="F86" s="114"/>
      <c r="G86" s="129">
        <v>453</v>
      </c>
      <c r="H86" s="114">
        <v>2346927</v>
      </c>
      <c r="I86" s="114"/>
      <c r="J86" s="115"/>
      <c r="K86" s="115"/>
      <c r="L86" s="115"/>
      <c r="M86" s="115"/>
      <c r="N86" s="115"/>
      <c r="O86" s="115"/>
      <c r="P86" s="116"/>
      <c r="Q86" s="115"/>
    </row>
    <row r="87" spans="1:17" s="15" customFormat="1" ht="20.25" customHeight="1" x14ac:dyDescent="0.3">
      <c r="A87" s="289">
        <v>55</v>
      </c>
      <c r="B87" s="290" t="s">
        <v>469</v>
      </c>
      <c r="C87" s="127">
        <f t="shared" si="10"/>
        <v>4918195.68</v>
      </c>
      <c r="D87" s="32"/>
      <c r="E87" s="130"/>
      <c r="F87" s="114"/>
      <c r="G87" s="114">
        <v>1159</v>
      </c>
      <c r="H87" s="114">
        <v>4918195.68</v>
      </c>
      <c r="I87" s="114"/>
      <c r="J87" s="32"/>
      <c r="K87" s="32"/>
      <c r="L87" s="32"/>
      <c r="M87" s="32"/>
      <c r="N87" s="32"/>
      <c r="O87" s="32"/>
      <c r="P87" s="128"/>
      <c r="Q87" s="32"/>
    </row>
    <row r="88" spans="1:17" s="15" customFormat="1" ht="20.25" customHeight="1" x14ac:dyDescent="0.3">
      <c r="A88" s="291">
        <v>56</v>
      </c>
      <c r="B88" s="293" t="s">
        <v>984</v>
      </c>
      <c r="C88" s="143">
        <f t="shared" si="10"/>
        <v>204941</v>
      </c>
      <c r="D88" s="123"/>
      <c r="E88" s="124">
        <v>1</v>
      </c>
      <c r="F88" s="122">
        <v>74858.7</v>
      </c>
      <c r="G88" s="122">
        <v>2004</v>
      </c>
      <c r="H88" s="122">
        <v>130082.3</v>
      </c>
      <c r="I88" s="122"/>
      <c r="J88" s="122"/>
      <c r="K88" s="123"/>
      <c r="L88" s="123"/>
      <c r="M88" s="122"/>
      <c r="N88" s="122"/>
      <c r="O88" s="122"/>
      <c r="P88" s="122"/>
      <c r="Q88" s="122"/>
    </row>
    <row r="89" spans="1:17" s="15" customFormat="1" ht="20.25" customHeight="1" x14ac:dyDescent="0.3">
      <c r="A89" s="289">
        <v>57</v>
      </c>
      <c r="B89" s="293" t="s">
        <v>985</v>
      </c>
      <c r="C89" s="143">
        <f t="shared" si="10"/>
        <v>990124</v>
      </c>
      <c r="D89" s="123"/>
      <c r="E89" s="124"/>
      <c r="F89" s="122"/>
      <c r="G89" s="122">
        <v>2580</v>
      </c>
      <c r="H89" s="122">
        <v>990124</v>
      </c>
      <c r="I89" s="122"/>
      <c r="J89" s="122"/>
      <c r="K89" s="123"/>
      <c r="L89" s="123"/>
      <c r="M89" s="122"/>
      <c r="N89" s="122"/>
      <c r="O89" s="122"/>
      <c r="P89" s="122"/>
      <c r="Q89" s="122"/>
    </row>
    <row r="90" spans="1:17" s="15" customFormat="1" ht="20.25" customHeight="1" x14ac:dyDescent="0.3">
      <c r="A90" s="291">
        <v>58</v>
      </c>
      <c r="B90" s="293" t="s">
        <v>1003</v>
      </c>
      <c r="C90" s="143">
        <f t="shared" si="10"/>
        <v>556697.4</v>
      </c>
      <c r="D90" s="123">
        <v>556697.4</v>
      </c>
      <c r="E90" s="124"/>
      <c r="F90" s="122"/>
      <c r="G90" s="122"/>
      <c r="H90" s="122"/>
      <c r="I90" s="122"/>
      <c r="J90" s="122"/>
      <c r="K90" s="123"/>
      <c r="L90" s="123"/>
      <c r="M90" s="122"/>
      <c r="N90" s="122"/>
      <c r="O90" s="122"/>
      <c r="P90" s="122"/>
      <c r="Q90" s="122"/>
    </row>
    <row r="91" spans="1:17" s="15" customFormat="1" ht="20.25" customHeight="1" x14ac:dyDescent="0.3">
      <c r="A91" s="289">
        <v>59</v>
      </c>
      <c r="B91" s="293" t="s">
        <v>988</v>
      </c>
      <c r="C91" s="143">
        <f t="shared" si="10"/>
        <v>323662.3</v>
      </c>
      <c r="D91" s="123"/>
      <c r="E91" s="124"/>
      <c r="F91" s="122"/>
      <c r="G91" s="122"/>
      <c r="H91" s="122"/>
      <c r="I91" s="122"/>
      <c r="J91" s="122"/>
      <c r="K91" s="123">
        <v>2779.55</v>
      </c>
      <c r="L91" s="123">
        <v>323662.3</v>
      </c>
      <c r="M91" s="122"/>
      <c r="N91" s="122"/>
      <c r="O91" s="122"/>
      <c r="P91" s="122"/>
      <c r="Q91" s="122"/>
    </row>
    <row r="92" spans="1:17" s="15" customFormat="1" ht="20.25" customHeight="1" x14ac:dyDescent="0.3">
      <c r="A92" s="291">
        <v>60</v>
      </c>
      <c r="B92" s="293" t="s">
        <v>989</v>
      </c>
      <c r="C92" s="143">
        <f t="shared" si="10"/>
        <v>329323.34999999998</v>
      </c>
      <c r="D92" s="123"/>
      <c r="E92" s="124"/>
      <c r="F92" s="122"/>
      <c r="G92" s="122"/>
      <c r="H92" s="122"/>
      <c r="I92" s="122"/>
      <c r="J92" s="122"/>
      <c r="K92" s="123">
        <v>5432.45</v>
      </c>
      <c r="L92" s="123">
        <v>329323.34999999998</v>
      </c>
      <c r="M92" s="122"/>
      <c r="N92" s="122"/>
      <c r="O92" s="122"/>
      <c r="P92" s="122"/>
      <c r="Q92" s="122"/>
    </row>
    <row r="93" spans="1:17" s="15" customFormat="1" ht="20.25" customHeight="1" x14ac:dyDescent="0.3">
      <c r="A93" s="289">
        <v>61</v>
      </c>
      <c r="B93" s="290" t="s">
        <v>228</v>
      </c>
      <c r="C93" s="127">
        <f t="shared" si="10"/>
        <v>1983016.82</v>
      </c>
      <c r="D93" s="32"/>
      <c r="E93" s="130"/>
      <c r="F93" s="32"/>
      <c r="G93" s="32">
        <v>592.64</v>
      </c>
      <c r="H93" s="32">
        <v>1983016.82</v>
      </c>
      <c r="I93" s="32"/>
      <c r="J93" s="32"/>
      <c r="K93" s="32"/>
      <c r="L93" s="32"/>
      <c r="M93" s="32"/>
      <c r="N93" s="32"/>
      <c r="O93" s="32"/>
      <c r="P93" s="128"/>
      <c r="Q93" s="32"/>
    </row>
    <row r="94" spans="1:17" s="15" customFormat="1" ht="20.25" customHeight="1" x14ac:dyDescent="0.3">
      <c r="A94" s="291">
        <v>62</v>
      </c>
      <c r="B94" s="290" t="s">
        <v>320</v>
      </c>
      <c r="C94" s="127">
        <f t="shared" si="10"/>
        <v>3028151.81</v>
      </c>
      <c r="D94" s="32"/>
      <c r="E94" s="130"/>
      <c r="F94" s="32"/>
      <c r="G94" s="32">
        <v>1287</v>
      </c>
      <c r="H94" s="32">
        <v>3028151.81</v>
      </c>
      <c r="I94" s="32"/>
      <c r="J94" s="32"/>
      <c r="K94" s="32"/>
      <c r="L94" s="32"/>
      <c r="M94" s="32"/>
      <c r="N94" s="32"/>
      <c r="O94" s="32"/>
      <c r="P94" s="128"/>
      <c r="Q94" s="32"/>
    </row>
    <row r="95" spans="1:17" s="15" customFormat="1" ht="20.25" customHeight="1" x14ac:dyDescent="0.3">
      <c r="A95" s="289">
        <v>63</v>
      </c>
      <c r="B95" s="290" t="s">
        <v>827</v>
      </c>
      <c r="C95" s="127">
        <f t="shared" si="10"/>
        <v>3010525.84</v>
      </c>
      <c r="D95" s="32"/>
      <c r="E95" s="130"/>
      <c r="F95" s="32"/>
      <c r="G95" s="32"/>
      <c r="H95" s="32"/>
      <c r="I95" s="32"/>
      <c r="J95" s="32"/>
      <c r="K95" s="32">
        <v>1783.1</v>
      </c>
      <c r="L95" s="32">
        <v>3010525.84</v>
      </c>
      <c r="M95" s="32"/>
      <c r="N95" s="32"/>
      <c r="O95" s="32"/>
      <c r="P95" s="128"/>
      <c r="Q95" s="32"/>
    </row>
    <row r="96" spans="1:17" s="15" customFormat="1" ht="20.25" customHeight="1" x14ac:dyDescent="0.3">
      <c r="A96" s="291">
        <v>64</v>
      </c>
      <c r="B96" s="290" t="s">
        <v>217</v>
      </c>
      <c r="C96" s="127">
        <f t="shared" si="10"/>
        <v>3945557.02</v>
      </c>
      <c r="D96" s="32"/>
      <c r="E96" s="130"/>
      <c r="F96" s="32"/>
      <c r="G96" s="32">
        <v>960</v>
      </c>
      <c r="H96" s="32">
        <v>3945557.02</v>
      </c>
      <c r="I96" s="32"/>
      <c r="J96" s="32"/>
      <c r="K96" s="32"/>
      <c r="L96" s="32"/>
      <c r="M96" s="32"/>
      <c r="N96" s="32"/>
      <c r="O96" s="32"/>
      <c r="P96" s="128"/>
      <c r="Q96" s="32"/>
    </row>
    <row r="97" spans="1:17" s="15" customFormat="1" ht="20.25" customHeight="1" x14ac:dyDescent="0.3">
      <c r="A97" s="289">
        <v>65</v>
      </c>
      <c r="B97" s="290" t="s">
        <v>229</v>
      </c>
      <c r="C97" s="127">
        <f t="shared" ref="C97:C128" si="11">D97+F97+H97+J97+L97+N97+P97+Q97</f>
        <v>2841357.2</v>
      </c>
      <c r="D97" s="32"/>
      <c r="E97" s="130"/>
      <c r="F97" s="32"/>
      <c r="G97" s="32">
        <v>873</v>
      </c>
      <c r="H97" s="32">
        <v>2841357.2</v>
      </c>
      <c r="I97" s="32"/>
      <c r="J97" s="32"/>
      <c r="K97" s="32"/>
      <c r="L97" s="32"/>
      <c r="M97" s="32"/>
      <c r="N97" s="32"/>
      <c r="O97" s="32"/>
      <c r="P97" s="128"/>
      <c r="Q97" s="32"/>
    </row>
    <row r="98" spans="1:17" s="15" customFormat="1" ht="20.25" customHeight="1" x14ac:dyDescent="0.3">
      <c r="A98" s="291">
        <v>66</v>
      </c>
      <c r="B98" s="290" t="s">
        <v>230</v>
      </c>
      <c r="C98" s="127">
        <f t="shared" si="11"/>
        <v>1983063.73</v>
      </c>
      <c r="D98" s="32">
        <v>1983063.73</v>
      </c>
      <c r="E98" s="130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128"/>
      <c r="Q98" s="32"/>
    </row>
    <row r="99" spans="1:17" s="15" customFormat="1" ht="20.25" customHeight="1" x14ac:dyDescent="0.3">
      <c r="A99" s="289">
        <v>67</v>
      </c>
      <c r="B99" s="290" t="s">
        <v>826</v>
      </c>
      <c r="C99" s="127">
        <f t="shared" si="11"/>
        <v>4835165.2</v>
      </c>
      <c r="D99" s="32"/>
      <c r="E99" s="130"/>
      <c r="F99" s="32"/>
      <c r="G99" s="32">
        <v>1020</v>
      </c>
      <c r="H99" s="32">
        <v>4835165.2</v>
      </c>
      <c r="I99" s="32"/>
      <c r="J99" s="32"/>
      <c r="K99" s="32"/>
      <c r="L99" s="32"/>
      <c r="M99" s="32"/>
      <c r="N99" s="32"/>
      <c r="O99" s="32"/>
      <c r="P99" s="128"/>
      <c r="Q99" s="32"/>
    </row>
    <row r="100" spans="1:17" s="15" customFormat="1" ht="20.25" customHeight="1" x14ac:dyDescent="0.3">
      <c r="A100" s="291">
        <v>68</v>
      </c>
      <c r="B100" s="290" t="s">
        <v>232</v>
      </c>
      <c r="C100" s="127">
        <f t="shared" si="11"/>
        <v>2311998.06</v>
      </c>
      <c r="D100" s="32"/>
      <c r="E100" s="130"/>
      <c r="F100" s="32"/>
      <c r="G100" s="32">
        <v>550</v>
      </c>
      <c r="H100" s="32">
        <v>2311998.06</v>
      </c>
      <c r="I100" s="32"/>
      <c r="J100" s="32"/>
      <c r="K100" s="32"/>
      <c r="L100" s="32"/>
      <c r="M100" s="32"/>
      <c r="N100" s="32"/>
      <c r="O100" s="32"/>
      <c r="P100" s="128"/>
      <c r="Q100" s="32"/>
    </row>
    <row r="101" spans="1:17" s="15" customFormat="1" ht="20.25" customHeight="1" x14ac:dyDescent="0.3">
      <c r="A101" s="289">
        <v>69</v>
      </c>
      <c r="B101" s="293" t="s">
        <v>990</v>
      </c>
      <c r="C101" s="143">
        <f t="shared" si="11"/>
        <v>365981</v>
      </c>
      <c r="D101" s="123"/>
      <c r="E101" s="124"/>
      <c r="F101" s="122"/>
      <c r="G101" s="122"/>
      <c r="H101" s="122"/>
      <c r="I101" s="122"/>
      <c r="J101" s="122"/>
      <c r="K101" s="123">
        <v>1363.9</v>
      </c>
      <c r="L101" s="123">
        <v>365981</v>
      </c>
      <c r="M101" s="122"/>
      <c r="N101" s="122"/>
      <c r="O101" s="122"/>
      <c r="P101" s="122"/>
      <c r="Q101" s="122"/>
    </row>
    <row r="102" spans="1:17" s="15" customFormat="1" ht="20.25" customHeight="1" x14ac:dyDescent="0.3">
      <c r="A102" s="291">
        <v>70</v>
      </c>
      <c r="B102" s="290" t="s">
        <v>334</v>
      </c>
      <c r="C102" s="127">
        <f t="shared" si="11"/>
        <v>2779684.12</v>
      </c>
      <c r="D102" s="32"/>
      <c r="E102" s="130"/>
      <c r="F102" s="32"/>
      <c r="G102" s="32">
        <v>1528</v>
      </c>
      <c r="H102" s="32">
        <v>2779684.12</v>
      </c>
      <c r="I102" s="32"/>
      <c r="J102" s="32"/>
      <c r="K102" s="32"/>
      <c r="L102" s="32"/>
      <c r="M102" s="32"/>
      <c r="N102" s="32"/>
      <c r="O102" s="32"/>
      <c r="P102" s="128"/>
      <c r="Q102" s="32"/>
    </row>
    <row r="103" spans="1:17" s="15" customFormat="1" ht="20.25" customHeight="1" x14ac:dyDescent="0.3">
      <c r="A103" s="289">
        <v>71</v>
      </c>
      <c r="B103" s="290" t="s">
        <v>335</v>
      </c>
      <c r="C103" s="127">
        <f t="shared" si="11"/>
        <v>5939587.7000000002</v>
      </c>
      <c r="D103" s="32"/>
      <c r="E103" s="130"/>
      <c r="F103" s="32"/>
      <c r="G103" s="32">
        <v>1842</v>
      </c>
      <c r="H103" s="32">
        <v>5939587.7000000002</v>
      </c>
      <c r="I103" s="32"/>
      <c r="J103" s="32"/>
      <c r="K103" s="32"/>
      <c r="L103" s="32"/>
      <c r="M103" s="32"/>
      <c r="N103" s="32"/>
      <c r="O103" s="32"/>
      <c r="P103" s="128"/>
      <c r="Q103" s="32"/>
    </row>
    <row r="104" spans="1:17" s="15" customFormat="1" ht="20.25" customHeight="1" x14ac:dyDescent="0.3">
      <c r="A104" s="291">
        <v>72</v>
      </c>
      <c r="B104" s="290" t="s">
        <v>323</v>
      </c>
      <c r="C104" s="127">
        <f t="shared" si="11"/>
        <v>4092811.41</v>
      </c>
      <c r="D104" s="32"/>
      <c r="E104" s="13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128"/>
      <c r="Q104" s="32">
        <v>4092811.41</v>
      </c>
    </row>
    <row r="105" spans="1:17" s="15" customFormat="1" ht="20.25" customHeight="1" x14ac:dyDescent="0.3">
      <c r="A105" s="289">
        <v>73</v>
      </c>
      <c r="B105" s="290" t="s">
        <v>324</v>
      </c>
      <c r="C105" s="127">
        <f t="shared" si="11"/>
        <v>2669172.65</v>
      </c>
      <c r="D105" s="32"/>
      <c r="E105" s="130"/>
      <c r="F105" s="32"/>
      <c r="G105" s="32">
        <v>1842</v>
      </c>
      <c r="H105" s="32">
        <v>2669172.65</v>
      </c>
      <c r="I105" s="32"/>
      <c r="J105" s="32"/>
      <c r="K105" s="32"/>
      <c r="L105" s="32"/>
      <c r="M105" s="32"/>
      <c r="N105" s="32"/>
      <c r="O105" s="32"/>
      <c r="P105" s="128"/>
      <c r="Q105" s="32"/>
    </row>
    <row r="106" spans="1:17" s="15" customFormat="1" ht="20.25" customHeight="1" x14ac:dyDescent="0.3">
      <c r="A106" s="291">
        <v>74</v>
      </c>
      <c r="B106" s="293" t="s">
        <v>991</v>
      </c>
      <c r="C106" s="143">
        <f t="shared" si="11"/>
        <v>1014694.5</v>
      </c>
      <c r="D106" s="123">
        <v>1014694.5</v>
      </c>
      <c r="E106" s="124"/>
      <c r="F106" s="122"/>
      <c r="G106" s="122"/>
      <c r="H106" s="122"/>
      <c r="I106" s="122"/>
      <c r="J106" s="122"/>
      <c r="K106" s="123"/>
      <c r="L106" s="123"/>
      <c r="M106" s="122"/>
      <c r="N106" s="122"/>
      <c r="O106" s="122"/>
      <c r="P106" s="122"/>
      <c r="Q106" s="122"/>
    </row>
    <row r="107" spans="1:17" s="15" customFormat="1" ht="20.25" customHeight="1" x14ac:dyDescent="0.3">
      <c r="A107" s="289">
        <v>75</v>
      </c>
      <c r="B107" s="290" t="s">
        <v>852</v>
      </c>
      <c r="C107" s="127">
        <f t="shared" si="11"/>
        <v>2261804.12</v>
      </c>
      <c r="D107" s="32"/>
      <c r="E107" s="130"/>
      <c r="F107" s="32"/>
      <c r="G107" s="32">
        <v>482</v>
      </c>
      <c r="H107" s="32">
        <v>2261804.12</v>
      </c>
      <c r="I107" s="32"/>
      <c r="J107" s="32"/>
      <c r="K107" s="32"/>
      <c r="L107" s="32"/>
      <c r="M107" s="32"/>
      <c r="N107" s="32"/>
      <c r="O107" s="32"/>
      <c r="P107" s="128"/>
      <c r="Q107" s="32"/>
    </row>
    <row r="108" spans="1:17" s="15" customFormat="1" ht="20.25" customHeight="1" x14ac:dyDescent="0.3">
      <c r="A108" s="291">
        <v>76</v>
      </c>
      <c r="B108" s="293" t="s">
        <v>992</v>
      </c>
      <c r="C108" s="143">
        <f t="shared" si="11"/>
        <v>531275</v>
      </c>
      <c r="D108" s="123">
        <v>531275</v>
      </c>
      <c r="E108" s="124"/>
      <c r="F108" s="122"/>
      <c r="G108" s="122"/>
      <c r="H108" s="122"/>
      <c r="I108" s="122"/>
      <c r="J108" s="122"/>
      <c r="K108" s="123"/>
      <c r="L108" s="123"/>
      <c r="M108" s="122"/>
      <c r="N108" s="122"/>
      <c r="O108" s="122"/>
      <c r="P108" s="122"/>
      <c r="Q108" s="122"/>
    </row>
    <row r="109" spans="1:17" s="15" customFormat="1" ht="20.25" customHeight="1" x14ac:dyDescent="0.3">
      <c r="A109" s="289">
        <v>77</v>
      </c>
      <c r="B109" s="290" t="s">
        <v>218</v>
      </c>
      <c r="C109" s="127">
        <f t="shared" si="11"/>
        <v>3394070.68</v>
      </c>
      <c r="D109" s="39"/>
      <c r="E109" s="137"/>
      <c r="F109" s="39"/>
      <c r="G109" s="39">
        <v>900</v>
      </c>
      <c r="H109" s="39">
        <v>3394070.68</v>
      </c>
      <c r="I109" s="32"/>
      <c r="J109" s="39"/>
      <c r="K109" s="39"/>
      <c r="L109" s="39"/>
      <c r="M109" s="39"/>
      <c r="N109" s="39"/>
      <c r="O109" s="39"/>
      <c r="P109" s="126"/>
      <c r="Q109" s="39"/>
    </row>
    <row r="110" spans="1:17" s="15" customFormat="1" ht="20.25" customHeight="1" x14ac:dyDescent="0.3">
      <c r="A110" s="291">
        <v>78</v>
      </c>
      <c r="B110" s="290" t="s">
        <v>502</v>
      </c>
      <c r="C110" s="127">
        <f t="shared" si="11"/>
        <v>4467357.9000000004</v>
      </c>
      <c r="D110" s="32"/>
      <c r="E110" s="130"/>
      <c r="F110" s="32"/>
      <c r="G110" s="32">
        <v>1200</v>
      </c>
      <c r="H110" s="32">
        <v>4467357.9000000004</v>
      </c>
      <c r="I110" s="32"/>
      <c r="J110" s="32"/>
      <c r="K110" s="32"/>
      <c r="L110" s="32"/>
      <c r="M110" s="32"/>
      <c r="N110" s="32"/>
      <c r="O110" s="32"/>
      <c r="P110" s="128"/>
      <c r="Q110" s="32"/>
    </row>
    <row r="111" spans="1:17" s="15" customFormat="1" ht="20.25" customHeight="1" x14ac:dyDescent="0.3">
      <c r="A111" s="289">
        <v>79</v>
      </c>
      <c r="B111" s="290" t="s">
        <v>237</v>
      </c>
      <c r="C111" s="127">
        <f t="shared" si="11"/>
        <v>1145840.95</v>
      </c>
      <c r="D111" s="32">
        <v>1145840.95</v>
      </c>
      <c r="E111" s="130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128"/>
      <c r="Q111" s="32"/>
    </row>
    <row r="112" spans="1:17" s="15" customFormat="1" ht="20.25" customHeight="1" x14ac:dyDescent="0.3">
      <c r="A112" s="291">
        <v>80</v>
      </c>
      <c r="B112" s="293" t="s">
        <v>995</v>
      </c>
      <c r="C112" s="143">
        <f t="shared" si="11"/>
        <v>416094.61</v>
      </c>
      <c r="D112" s="123"/>
      <c r="E112" s="124"/>
      <c r="F112" s="122"/>
      <c r="G112" s="122">
        <v>1028</v>
      </c>
      <c r="H112" s="122">
        <v>416094.61</v>
      </c>
      <c r="I112" s="122"/>
      <c r="J112" s="122"/>
      <c r="K112" s="123"/>
      <c r="L112" s="123"/>
      <c r="M112" s="122"/>
      <c r="N112" s="122"/>
      <c r="O112" s="122"/>
      <c r="P112" s="122"/>
      <c r="Q112" s="122"/>
    </row>
    <row r="113" spans="1:17" s="15" customFormat="1" ht="20.25" customHeight="1" x14ac:dyDescent="0.3">
      <c r="A113" s="289">
        <v>81</v>
      </c>
      <c r="B113" s="290" t="s">
        <v>418</v>
      </c>
      <c r="C113" s="127">
        <f t="shared" si="11"/>
        <v>357532.46</v>
      </c>
      <c r="D113" s="39">
        <v>357532.46</v>
      </c>
      <c r="E113" s="137"/>
      <c r="F113" s="39"/>
      <c r="G113" s="39"/>
      <c r="H113" s="39"/>
      <c r="I113" s="32"/>
      <c r="J113" s="39"/>
      <c r="K113" s="39"/>
      <c r="L113" s="39"/>
      <c r="M113" s="39"/>
      <c r="N113" s="39"/>
      <c r="O113" s="39"/>
      <c r="P113" s="126"/>
      <c r="Q113" s="39"/>
    </row>
    <row r="114" spans="1:17" s="15" customFormat="1" ht="20.25" customHeight="1" x14ac:dyDescent="0.3">
      <c r="A114" s="291">
        <v>82</v>
      </c>
      <c r="B114" s="293" t="s">
        <v>996</v>
      </c>
      <c r="C114" s="143">
        <f t="shared" si="11"/>
        <v>1595515.3</v>
      </c>
      <c r="D114" s="123">
        <v>1595515.3</v>
      </c>
      <c r="E114" s="124"/>
      <c r="F114" s="122"/>
      <c r="G114" s="122"/>
      <c r="H114" s="122"/>
      <c r="I114" s="122"/>
      <c r="J114" s="122"/>
      <c r="K114" s="123"/>
      <c r="L114" s="123"/>
      <c r="M114" s="122"/>
      <c r="N114" s="122"/>
      <c r="O114" s="122"/>
      <c r="P114" s="122"/>
      <c r="Q114" s="122"/>
    </row>
    <row r="115" spans="1:17" s="15" customFormat="1" ht="20.25" customHeight="1" x14ac:dyDescent="0.3">
      <c r="A115" s="289">
        <v>83</v>
      </c>
      <c r="B115" s="290" t="s">
        <v>832</v>
      </c>
      <c r="C115" s="127">
        <f t="shared" si="11"/>
        <v>403610.77</v>
      </c>
      <c r="D115" s="39"/>
      <c r="E115" s="137"/>
      <c r="F115" s="39"/>
      <c r="G115" s="39"/>
      <c r="H115" s="39"/>
      <c r="I115" s="32"/>
      <c r="J115" s="39"/>
      <c r="K115" s="39">
        <v>403</v>
      </c>
      <c r="L115" s="39">
        <v>403610.77</v>
      </c>
      <c r="M115" s="39"/>
      <c r="N115" s="39"/>
      <c r="O115" s="39"/>
      <c r="P115" s="126"/>
      <c r="Q115" s="39"/>
    </row>
    <row r="116" spans="1:17" s="15" customFormat="1" ht="20.25" customHeight="1" x14ac:dyDescent="0.3">
      <c r="A116" s="291">
        <v>84</v>
      </c>
      <c r="B116" s="290" t="s">
        <v>388</v>
      </c>
      <c r="C116" s="127">
        <f t="shared" si="11"/>
        <v>4266581.6100000003</v>
      </c>
      <c r="D116" s="32"/>
      <c r="E116" s="130"/>
      <c r="F116" s="32"/>
      <c r="G116" s="32">
        <v>1520</v>
      </c>
      <c r="H116" s="32">
        <v>4266581.6100000003</v>
      </c>
      <c r="I116" s="32"/>
      <c r="J116" s="32"/>
      <c r="K116" s="32"/>
      <c r="L116" s="32"/>
      <c r="M116" s="32"/>
      <c r="N116" s="32"/>
      <c r="O116" s="32"/>
      <c r="P116" s="128"/>
      <c r="Q116" s="32"/>
    </row>
    <row r="117" spans="1:17" s="15" customFormat="1" ht="20.25" customHeight="1" x14ac:dyDescent="0.3">
      <c r="A117" s="289">
        <v>85</v>
      </c>
      <c r="B117" s="290" t="s">
        <v>526</v>
      </c>
      <c r="C117" s="127">
        <f t="shared" si="11"/>
        <v>2459614.88</v>
      </c>
      <c r="D117" s="32"/>
      <c r="E117" s="130"/>
      <c r="F117" s="32"/>
      <c r="G117" s="32">
        <v>545.29999999999995</v>
      </c>
      <c r="H117" s="32">
        <v>2459614.88</v>
      </c>
      <c r="I117" s="32"/>
      <c r="J117" s="32"/>
      <c r="K117" s="32"/>
      <c r="L117" s="32"/>
      <c r="M117" s="32"/>
      <c r="N117" s="32"/>
      <c r="O117" s="32"/>
      <c r="P117" s="128"/>
      <c r="Q117" s="32"/>
    </row>
    <row r="118" spans="1:17" s="15" customFormat="1" ht="20.25" customHeight="1" x14ac:dyDescent="0.3">
      <c r="A118" s="291">
        <v>86</v>
      </c>
      <c r="B118" s="290" t="s">
        <v>854</v>
      </c>
      <c r="C118" s="127">
        <f t="shared" si="11"/>
        <v>6761848.2800000003</v>
      </c>
      <c r="D118" s="32"/>
      <c r="E118" s="130"/>
      <c r="F118" s="32"/>
      <c r="G118" s="32">
        <v>1346.6</v>
      </c>
      <c r="H118" s="32">
        <v>6761848.2800000003</v>
      </c>
      <c r="I118" s="32"/>
      <c r="J118" s="32"/>
      <c r="K118" s="32"/>
      <c r="L118" s="32"/>
      <c r="M118" s="32"/>
      <c r="N118" s="32"/>
      <c r="O118" s="32"/>
      <c r="P118" s="128"/>
      <c r="Q118" s="32"/>
    </row>
    <row r="119" spans="1:17" s="15" customFormat="1" ht="20.25" customHeight="1" x14ac:dyDescent="0.3">
      <c r="A119" s="289">
        <v>87</v>
      </c>
      <c r="B119" s="293" t="s">
        <v>998</v>
      </c>
      <c r="C119" s="143">
        <f t="shared" si="11"/>
        <v>367532.1</v>
      </c>
      <c r="D119" s="123"/>
      <c r="E119" s="124"/>
      <c r="F119" s="122"/>
      <c r="G119" s="122">
        <v>1056</v>
      </c>
      <c r="H119" s="122">
        <v>367532.1</v>
      </c>
      <c r="I119" s="122"/>
      <c r="J119" s="122"/>
      <c r="K119" s="123"/>
      <c r="L119" s="123"/>
      <c r="M119" s="122"/>
      <c r="N119" s="122"/>
      <c r="O119" s="122"/>
      <c r="P119" s="122"/>
      <c r="Q119" s="122"/>
    </row>
    <row r="120" spans="1:17" s="15" customFormat="1" ht="20.25" customHeight="1" x14ac:dyDescent="0.3">
      <c r="A120" s="291">
        <v>88</v>
      </c>
      <c r="B120" s="290" t="s">
        <v>468</v>
      </c>
      <c r="C120" s="127">
        <f t="shared" si="11"/>
        <v>1742975.87</v>
      </c>
      <c r="D120" s="39"/>
      <c r="E120" s="137"/>
      <c r="F120" s="39"/>
      <c r="G120" s="39">
        <v>567</v>
      </c>
      <c r="H120" s="39">
        <v>1742975.87</v>
      </c>
      <c r="I120" s="32"/>
      <c r="J120" s="39"/>
      <c r="K120" s="39"/>
      <c r="L120" s="39"/>
      <c r="M120" s="39"/>
      <c r="N120" s="39"/>
      <c r="O120" s="39"/>
      <c r="P120" s="126"/>
      <c r="Q120" s="39"/>
    </row>
    <row r="121" spans="1:17" s="15" customFormat="1" ht="20.25" customHeight="1" x14ac:dyDescent="0.3">
      <c r="A121" s="289">
        <v>89</v>
      </c>
      <c r="B121" s="293" t="s">
        <v>999</v>
      </c>
      <c r="C121" s="143">
        <f t="shared" si="11"/>
        <v>315269</v>
      </c>
      <c r="D121" s="123"/>
      <c r="E121" s="124"/>
      <c r="F121" s="122"/>
      <c r="G121" s="122"/>
      <c r="H121" s="122"/>
      <c r="I121" s="122"/>
      <c r="J121" s="122"/>
      <c r="K121" s="123"/>
      <c r="L121" s="145"/>
      <c r="M121" s="122"/>
      <c r="N121" s="122"/>
      <c r="O121" s="122">
        <v>7362.85</v>
      </c>
      <c r="P121" s="123">
        <v>315269</v>
      </c>
      <c r="Q121" s="122"/>
    </row>
    <row r="122" spans="1:17" s="15" customFormat="1" ht="20.25" customHeight="1" x14ac:dyDescent="0.3">
      <c r="A122" s="291">
        <v>90</v>
      </c>
      <c r="B122" s="290" t="s">
        <v>238</v>
      </c>
      <c r="C122" s="127">
        <f t="shared" si="11"/>
        <v>3785699.13</v>
      </c>
      <c r="D122" s="32"/>
      <c r="E122" s="130"/>
      <c r="F122" s="32"/>
      <c r="G122" s="32">
        <v>741</v>
      </c>
      <c r="H122" s="32">
        <v>3785699.13</v>
      </c>
      <c r="I122" s="32"/>
      <c r="J122" s="32"/>
      <c r="K122" s="32"/>
      <c r="L122" s="32"/>
      <c r="M122" s="32"/>
      <c r="N122" s="32"/>
      <c r="O122" s="32"/>
      <c r="P122" s="128"/>
      <c r="Q122" s="32"/>
    </row>
    <row r="123" spans="1:17" s="15" customFormat="1" ht="20.25" customHeight="1" x14ac:dyDescent="0.3">
      <c r="A123" s="289">
        <v>91</v>
      </c>
      <c r="B123" s="290" t="s">
        <v>835</v>
      </c>
      <c r="C123" s="127">
        <f t="shared" si="11"/>
        <v>3049270.64</v>
      </c>
      <c r="D123" s="32"/>
      <c r="E123" s="130"/>
      <c r="F123" s="32"/>
      <c r="G123" s="32">
        <v>1100</v>
      </c>
      <c r="H123" s="32">
        <v>3049270.64</v>
      </c>
      <c r="I123" s="32"/>
      <c r="J123" s="32"/>
      <c r="K123" s="32"/>
      <c r="L123" s="32"/>
      <c r="M123" s="32"/>
      <c r="N123" s="32"/>
      <c r="O123" s="32"/>
      <c r="P123" s="128"/>
      <c r="Q123" s="32"/>
    </row>
    <row r="124" spans="1:17" s="15" customFormat="1" ht="20.25" customHeight="1" x14ac:dyDescent="0.3">
      <c r="A124" s="291">
        <v>92</v>
      </c>
      <c r="B124" s="290" t="s">
        <v>389</v>
      </c>
      <c r="C124" s="127">
        <f t="shared" si="11"/>
        <v>3227344.06</v>
      </c>
      <c r="D124" s="32"/>
      <c r="E124" s="130"/>
      <c r="F124" s="32"/>
      <c r="G124" s="32">
        <v>703</v>
      </c>
      <c r="H124" s="32">
        <v>3227344.06</v>
      </c>
      <c r="I124" s="32"/>
      <c r="J124" s="32"/>
      <c r="K124" s="32"/>
      <c r="L124" s="32"/>
      <c r="M124" s="32"/>
      <c r="N124" s="32"/>
      <c r="O124" s="32"/>
      <c r="P124" s="128"/>
      <c r="Q124" s="32"/>
    </row>
    <row r="125" spans="1:17" s="15" customFormat="1" ht="20.25" customHeight="1" x14ac:dyDescent="0.3">
      <c r="A125" s="289">
        <v>93</v>
      </c>
      <c r="B125" s="290" t="s">
        <v>390</v>
      </c>
      <c r="C125" s="127">
        <f t="shared" si="11"/>
        <v>5207304.76</v>
      </c>
      <c r="D125" s="32"/>
      <c r="E125" s="130"/>
      <c r="F125" s="32"/>
      <c r="G125" s="32">
        <v>1320</v>
      </c>
      <c r="H125" s="32">
        <v>5207304.76</v>
      </c>
      <c r="I125" s="32"/>
      <c r="J125" s="32"/>
      <c r="K125" s="32"/>
      <c r="L125" s="32"/>
      <c r="M125" s="32"/>
      <c r="N125" s="32"/>
      <c r="O125" s="32"/>
      <c r="P125" s="128"/>
      <c r="Q125" s="32"/>
    </row>
    <row r="126" spans="1:17" s="15" customFormat="1" ht="20.25" customHeight="1" x14ac:dyDescent="0.3">
      <c r="A126" s="291">
        <v>94</v>
      </c>
      <c r="B126" s="293" t="s">
        <v>1000</v>
      </c>
      <c r="C126" s="143">
        <f t="shared" si="11"/>
        <v>276509.3</v>
      </c>
      <c r="D126" s="123">
        <v>276509.3</v>
      </c>
      <c r="E126" s="124"/>
      <c r="F126" s="122"/>
      <c r="G126" s="122"/>
      <c r="H126" s="122"/>
      <c r="I126" s="122"/>
      <c r="J126" s="122"/>
      <c r="K126" s="123"/>
      <c r="L126" s="123"/>
      <c r="M126" s="122"/>
      <c r="N126" s="122"/>
      <c r="O126" s="122"/>
      <c r="P126" s="122"/>
      <c r="Q126" s="122"/>
    </row>
    <row r="127" spans="1:17" s="15" customFormat="1" ht="20.25" customHeight="1" x14ac:dyDescent="0.3">
      <c r="A127" s="289">
        <v>95</v>
      </c>
      <c r="B127" s="293" t="s">
        <v>1001</v>
      </c>
      <c r="C127" s="143">
        <f t="shared" si="11"/>
        <v>975081.3</v>
      </c>
      <c r="D127" s="123">
        <v>975081.3</v>
      </c>
      <c r="E127" s="124"/>
      <c r="F127" s="122"/>
      <c r="G127" s="122"/>
      <c r="H127" s="122"/>
      <c r="I127" s="122"/>
      <c r="J127" s="122"/>
      <c r="K127" s="123"/>
      <c r="L127" s="123"/>
      <c r="M127" s="122"/>
      <c r="N127" s="122"/>
      <c r="O127" s="122"/>
      <c r="P127" s="122"/>
      <c r="Q127" s="122"/>
    </row>
    <row r="128" spans="1:17" s="15" customFormat="1" ht="20.25" customHeight="1" x14ac:dyDescent="0.3">
      <c r="A128" s="291">
        <v>96</v>
      </c>
      <c r="B128" s="290" t="s">
        <v>243</v>
      </c>
      <c r="C128" s="127">
        <f t="shared" si="11"/>
        <v>3432702.5900000003</v>
      </c>
      <c r="D128" s="32">
        <v>103000.22</v>
      </c>
      <c r="E128" s="130"/>
      <c r="F128" s="32"/>
      <c r="G128" s="32">
        <v>501.9</v>
      </c>
      <c r="H128" s="32">
        <v>3329702.37</v>
      </c>
      <c r="I128" s="32"/>
      <c r="J128" s="32"/>
      <c r="K128" s="32"/>
      <c r="L128" s="32"/>
      <c r="M128" s="32"/>
      <c r="N128" s="32"/>
      <c r="O128" s="32"/>
      <c r="P128" s="128"/>
      <c r="Q128" s="32"/>
    </row>
    <row r="129" spans="1:17" s="15" customFormat="1" ht="20.25" customHeight="1" x14ac:dyDescent="0.3">
      <c r="A129" s="289">
        <v>97</v>
      </c>
      <c r="B129" s="290" t="s">
        <v>337</v>
      </c>
      <c r="C129" s="127">
        <f t="shared" ref="C129:C160" si="12">D129+F129+H129+J129+L129+N129+P129+Q129</f>
        <v>3431162.84</v>
      </c>
      <c r="D129" s="32"/>
      <c r="E129" s="130"/>
      <c r="F129" s="32"/>
      <c r="G129" s="32">
        <v>1650</v>
      </c>
      <c r="H129" s="32">
        <v>3431162.84</v>
      </c>
      <c r="I129" s="32"/>
      <c r="J129" s="32"/>
      <c r="K129" s="32"/>
      <c r="L129" s="32"/>
      <c r="M129" s="32"/>
      <c r="N129" s="32"/>
      <c r="O129" s="32"/>
      <c r="P129" s="128"/>
      <c r="Q129" s="32"/>
    </row>
    <row r="130" spans="1:17" s="15" customFormat="1" ht="20.25" customHeight="1" x14ac:dyDescent="0.3">
      <c r="A130" s="291">
        <v>98</v>
      </c>
      <c r="B130" s="293" t="s">
        <v>1004</v>
      </c>
      <c r="C130" s="143">
        <f t="shared" si="12"/>
        <v>722655.60000000009</v>
      </c>
      <c r="D130" s="123"/>
      <c r="E130" s="124"/>
      <c r="F130" s="122"/>
      <c r="G130" s="122"/>
      <c r="H130" s="122"/>
      <c r="I130" s="122"/>
      <c r="J130" s="122"/>
      <c r="K130" s="123">
        <v>2891.45</v>
      </c>
      <c r="L130" s="123">
        <v>408701.82</v>
      </c>
      <c r="M130" s="122">
        <v>578.29</v>
      </c>
      <c r="N130" s="122">
        <v>313953.78000000003</v>
      </c>
      <c r="O130" s="122"/>
      <c r="P130" s="122"/>
      <c r="Q130" s="122"/>
    </row>
    <row r="131" spans="1:17" s="15" customFormat="1" ht="20.25" customHeight="1" x14ac:dyDescent="0.3">
      <c r="A131" s="289">
        <v>99</v>
      </c>
      <c r="B131" s="290" t="s">
        <v>422</v>
      </c>
      <c r="C131" s="127">
        <f t="shared" si="12"/>
        <v>4523238.42</v>
      </c>
      <c r="D131" s="32"/>
      <c r="E131" s="130"/>
      <c r="F131" s="32"/>
      <c r="G131" s="32">
        <v>2391</v>
      </c>
      <c r="H131" s="32">
        <v>4523238.42</v>
      </c>
      <c r="I131" s="32"/>
      <c r="J131" s="32"/>
      <c r="K131" s="32"/>
      <c r="L131" s="32"/>
      <c r="M131" s="32"/>
      <c r="N131" s="32"/>
      <c r="O131" s="32"/>
      <c r="P131" s="128"/>
      <c r="Q131" s="32"/>
    </row>
    <row r="132" spans="1:17" s="15" customFormat="1" ht="20.25" customHeight="1" x14ac:dyDescent="0.3">
      <c r="A132" s="291">
        <v>100</v>
      </c>
      <c r="B132" s="290" t="s">
        <v>485</v>
      </c>
      <c r="C132" s="127">
        <f t="shared" si="12"/>
        <v>12586870.84</v>
      </c>
      <c r="D132" s="32"/>
      <c r="E132" s="130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128"/>
      <c r="Q132" s="32">
        <v>12586870.84</v>
      </c>
    </row>
    <row r="133" spans="1:17" s="15" customFormat="1" ht="22.5" customHeight="1" x14ac:dyDescent="0.3">
      <c r="A133" s="289">
        <v>101</v>
      </c>
      <c r="B133" s="293" t="s">
        <v>1006</v>
      </c>
      <c r="C133" s="143">
        <f t="shared" si="12"/>
        <v>551834.31999999995</v>
      </c>
      <c r="D133" s="123">
        <v>551834.31999999995</v>
      </c>
      <c r="E133" s="124"/>
      <c r="F133" s="122"/>
      <c r="G133" s="122"/>
      <c r="H133" s="122"/>
      <c r="I133" s="122"/>
      <c r="J133" s="122"/>
      <c r="K133" s="123"/>
      <c r="L133" s="123"/>
      <c r="M133" s="122"/>
      <c r="N133" s="122"/>
      <c r="O133" s="122"/>
      <c r="P133" s="122"/>
      <c r="Q133" s="122"/>
    </row>
    <row r="134" spans="1:17" s="15" customFormat="1" ht="20.25" customHeight="1" x14ac:dyDescent="0.3">
      <c r="A134" s="291">
        <v>102</v>
      </c>
      <c r="B134" s="293" t="s">
        <v>345</v>
      </c>
      <c r="C134" s="143">
        <f t="shared" si="12"/>
        <v>414377.55</v>
      </c>
      <c r="D134" s="123"/>
      <c r="E134" s="124">
        <v>1</v>
      </c>
      <c r="F134" s="122">
        <v>414377.55</v>
      </c>
      <c r="G134" s="122"/>
      <c r="H134" s="122"/>
      <c r="I134" s="122"/>
      <c r="J134" s="122"/>
      <c r="K134" s="123"/>
      <c r="L134" s="123"/>
      <c r="M134" s="122"/>
      <c r="N134" s="122"/>
      <c r="O134" s="122"/>
      <c r="P134" s="122"/>
      <c r="Q134" s="122"/>
    </row>
    <row r="135" spans="1:17" s="15" customFormat="1" ht="20.25" customHeight="1" x14ac:dyDescent="0.3">
      <c r="A135" s="289">
        <v>103</v>
      </c>
      <c r="B135" s="290" t="s">
        <v>840</v>
      </c>
      <c r="C135" s="127">
        <f t="shared" si="12"/>
        <v>4708745.66</v>
      </c>
      <c r="D135" s="32"/>
      <c r="E135" s="130"/>
      <c r="F135" s="32"/>
      <c r="G135" s="32">
        <v>808.62</v>
      </c>
      <c r="H135" s="32">
        <v>4708745.66</v>
      </c>
      <c r="I135" s="32"/>
      <c r="J135" s="32"/>
      <c r="K135" s="32"/>
      <c r="L135" s="32"/>
      <c r="M135" s="32"/>
      <c r="N135" s="32"/>
      <c r="O135" s="32"/>
      <c r="P135" s="128"/>
      <c r="Q135" s="32"/>
    </row>
    <row r="136" spans="1:17" s="15" customFormat="1" ht="20.25" customHeight="1" x14ac:dyDescent="0.3">
      <c r="A136" s="291">
        <v>104</v>
      </c>
      <c r="B136" s="293" t="s">
        <v>1007</v>
      </c>
      <c r="C136" s="143">
        <f t="shared" si="12"/>
        <v>1469456.68</v>
      </c>
      <c r="D136" s="123">
        <v>747179</v>
      </c>
      <c r="E136" s="124">
        <v>1</v>
      </c>
      <c r="F136" s="122">
        <v>257907.68</v>
      </c>
      <c r="G136" s="122">
        <v>3216</v>
      </c>
      <c r="H136" s="122">
        <v>464370</v>
      </c>
      <c r="I136" s="122"/>
      <c r="J136" s="122"/>
      <c r="K136" s="123"/>
      <c r="L136" s="123"/>
      <c r="M136" s="122"/>
      <c r="N136" s="122"/>
      <c r="O136" s="122"/>
      <c r="P136" s="122"/>
      <c r="Q136" s="122"/>
    </row>
    <row r="137" spans="1:17" s="15" customFormat="1" ht="20.25" customHeight="1" x14ac:dyDescent="0.3">
      <c r="A137" s="289">
        <v>105</v>
      </c>
      <c r="B137" s="131" t="s">
        <v>346</v>
      </c>
      <c r="C137" s="127">
        <f t="shared" si="12"/>
        <v>4486060.62</v>
      </c>
      <c r="D137" s="32"/>
      <c r="E137" s="130"/>
      <c r="F137" s="32"/>
      <c r="G137" s="32">
        <v>1007</v>
      </c>
      <c r="H137" s="32">
        <v>4486060.62</v>
      </c>
      <c r="I137" s="32"/>
      <c r="J137" s="32"/>
      <c r="K137" s="32"/>
      <c r="L137" s="32"/>
      <c r="M137" s="32"/>
      <c r="N137" s="32"/>
      <c r="O137" s="32"/>
      <c r="P137" s="128"/>
      <c r="Q137" s="32"/>
    </row>
    <row r="138" spans="1:17" s="15" customFormat="1" ht="20.25" customHeight="1" x14ac:dyDescent="0.3">
      <c r="A138" s="291">
        <v>106</v>
      </c>
      <c r="B138" s="293" t="s">
        <v>1008</v>
      </c>
      <c r="C138" s="143">
        <f t="shared" si="12"/>
        <v>766000</v>
      </c>
      <c r="D138" s="123"/>
      <c r="E138" s="124"/>
      <c r="F138" s="122"/>
      <c r="G138" s="122">
        <v>1139.1300000000001</v>
      </c>
      <c r="H138" s="122">
        <v>766000</v>
      </c>
      <c r="I138" s="122"/>
      <c r="J138" s="122"/>
      <c r="K138" s="123"/>
      <c r="L138" s="123"/>
      <c r="M138" s="122"/>
      <c r="N138" s="122"/>
      <c r="O138" s="122"/>
      <c r="P138" s="122"/>
      <c r="Q138" s="122"/>
    </row>
    <row r="139" spans="1:17" s="15" customFormat="1" ht="20.25" customHeight="1" x14ac:dyDescent="0.3">
      <c r="A139" s="289">
        <v>107</v>
      </c>
      <c r="B139" s="293" t="s">
        <v>1011</v>
      </c>
      <c r="C139" s="143">
        <f t="shared" si="12"/>
        <v>1098337.44</v>
      </c>
      <c r="D139" s="123">
        <v>1098337.44</v>
      </c>
      <c r="E139" s="124"/>
      <c r="F139" s="122"/>
      <c r="G139" s="122"/>
      <c r="H139" s="122"/>
      <c r="I139" s="122"/>
      <c r="J139" s="122"/>
      <c r="K139" s="123"/>
      <c r="L139" s="123"/>
      <c r="M139" s="122"/>
      <c r="N139" s="122"/>
      <c r="O139" s="122"/>
      <c r="P139" s="122"/>
      <c r="Q139" s="122"/>
    </row>
    <row r="140" spans="1:17" s="15" customFormat="1" ht="20.25" customHeight="1" x14ac:dyDescent="0.3">
      <c r="A140" s="291">
        <v>108</v>
      </c>
      <c r="B140" s="293" t="s">
        <v>1012</v>
      </c>
      <c r="C140" s="143">
        <f t="shared" si="12"/>
        <v>1312878</v>
      </c>
      <c r="D140" s="123">
        <v>464428</v>
      </c>
      <c r="E140" s="124"/>
      <c r="F140" s="122"/>
      <c r="G140" s="122"/>
      <c r="H140" s="122"/>
      <c r="I140" s="122"/>
      <c r="J140" s="122"/>
      <c r="K140" s="123"/>
      <c r="L140" s="123"/>
      <c r="M140" s="122"/>
      <c r="N140" s="122"/>
      <c r="O140" s="122">
        <v>6043.53</v>
      </c>
      <c r="P140" s="122">
        <v>848450</v>
      </c>
      <c r="Q140" s="122"/>
    </row>
    <row r="141" spans="1:17" s="15" customFormat="1" ht="20.25" customHeight="1" x14ac:dyDescent="0.3">
      <c r="A141" s="289">
        <v>109</v>
      </c>
      <c r="B141" s="293" t="s">
        <v>1013</v>
      </c>
      <c r="C141" s="143">
        <f t="shared" si="12"/>
        <v>662000</v>
      </c>
      <c r="D141" s="123">
        <v>662000</v>
      </c>
      <c r="E141" s="124"/>
      <c r="F141" s="122"/>
      <c r="G141" s="122"/>
      <c r="H141" s="122"/>
      <c r="I141" s="122"/>
      <c r="J141" s="122"/>
      <c r="K141" s="123"/>
      <c r="L141" s="123"/>
      <c r="M141" s="122"/>
      <c r="N141" s="122"/>
      <c r="O141" s="122"/>
      <c r="P141" s="122"/>
      <c r="Q141" s="122"/>
    </row>
    <row r="142" spans="1:17" s="15" customFormat="1" ht="20.25" customHeight="1" x14ac:dyDescent="0.3">
      <c r="A142" s="291">
        <v>110</v>
      </c>
      <c r="B142" s="293" t="s">
        <v>1014</v>
      </c>
      <c r="C142" s="143">
        <f t="shared" si="12"/>
        <v>578864.34</v>
      </c>
      <c r="D142" s="123">
        <v>578864.34</v>
      </c>
      <c r="E142" s="124"/>
      <c r="F142" s="122"/>
      <c r="G142" s="122"/>
      <c r="H142" s="122"/>
      <c r="I142" s="122"/>
      <c r="J142" s="122"/>
      <c r="K142" s="123"/>
      <c r="L142" s="123"/>
      <c r="M142" s="122"/>
      <c r="N142" s="122"/>
      <c r="O142" s="122"/>
      <c r="P142" s="122"/>
      <c r="Q142" s="122"/>
    </row>
    <row r="143" spans="1:17" s="15" customFormat="1" ht="20.25" customHeight="1" x14ac:dyDescent="0.3">
      <c r="A143" s="289">
        <v>111</v>
      </c>
      <c r="B143" s="293" t="s">
        <v>1015</v>
      </c>
      <c r="C143" s="143">
        <f t="shared" si="12"/>
        <v>455423.01</v>
      </c>
      <c r="D143" s="123"/>
      <c r="E143" s="124"/>
      <c r="F143" s="122"/>
      <c r="G143" s="122"/>
      <c r="H143" s="122"/>
      <c r="I143" s="122"/>
      <c r="J143" s="122"/>
      <c r="K143" s="123">
        <v>11635.3</v>
      </c>
      <c r="L143" s="123">
        <v>455423.01</v>
      </c>
      <c r="M143" s="122"/>
      <c r="N143" s="122"/>
      <c r="O143" s="122"/>
      <c r="P143" s="122"/>
      <c r="Q143" s="122"/>
    </row>
    <row r="144" spans="1:17" s="15" customFormat="1" ht="20.25" customHeight="1" x14ac:dyDescent="0.3">
      <c r="A144" s="291">
        <v>112</v>
      </c>
      <c r="B144" s="293" t="s">
        <v>1031</v>
      </c>
      <c r="C144" s="143">
        <f t="shared" si="12"/>
        <v>795410.98</v>
      </c>
      <c r="D144" s="123">
        <v>643510.98</v>
      </c>
      <c r="E144" s="124"/>
      <c r="F144" s="122"/>
      <c r="G144" s="122">
        <v>2352</v>
      </c>
      <c r="H144" s="122">
        <v>151900</v>
      </c>
      <c r="I144" s="122"/>
      <c r="J144" s="122"/>
      <c r="K144" s="123"/>
      <c r="L144" s="123"/>
      <c r="M144" s="122"/>
      <c r="N144" s="122"/>
      <c r="O144" s="122"/>
      <c r="P144" s="122"/>
      <c r="Q144" s="122"/>
    </row>
    <row r="145" spans="1:17" s="15" customFormat="1" ht="20.25" customHeight="1" x14ac:dyDescent="0.3">
      <c r="A145" s="289">
        <v>113</v>
      </c>
      <c r="B145" s="293" t="s">
        <v>1033</v>
      </c>
      <c r="C145" s="143">
        <f t="shared" si="12"/>
        <v>422144</v>
      </c>
      <c r="D145" s="123"/>
      <c r="E145" s="124"/>
      <c r="F145" s="122"/>
      <c r="G145" s="122">
        <v>1296</v>
      </c>
      <c r="H145" s="122">
        <v>422144</v>
      </c>
      <c r="I145" s="122"/>
      <c r="J145" s="122"/>
      <c r="K145" s="123"/>
      <c r="L145" s="123"/>
      <c r="M145" s="122"/>
      <c r="N145" s="122"/>
      <c r="O145" s="122"/>
      <c r="P145" s="122"/>
      <c r="Q145" s="122"/>
    </row>
    <row r="146" spans="1:17" s="15" customFormat="1" ht="20.25" customHeight="1" x14ac:dyDescent="0.3">
      <c r="A146" s="291">
        <v>114</v>
      </c>
      <c r="B146" s="131" t="s">
        <v>259</v>
      </c>
      <c r="C146" s="127">
        <f t="shared" si="12"/>
        <v>4718568.6399999997</v>
      </c>
      <c r="D146" s="32"/>
      <c r="E146" s="130"/>
      <c r="F146" s="32"/>
      <c r="G146" s="32">
        <v>830.8</v>
      </c>
      <c r="H146" s="32">
        <v>4718568.6399999997</v>
      </c>
      <c r="I146" s="32"/>
      <c r="J146" s="32"/>
      <c r="K146" s="32"/>
      <c r="L146" s="32"/>
      <c r="M146" s="32"/>
      <c r="N146" s="32"/>
      <c r="O146" s="32"/>
      <c r="P146" s="128"/>
      <c r="Q146" s="32"/>
    </row>
    <row r="147" spans="1:17" s="15" customFormat="1" ht="20.25" customHeight="1" x14ac:dyDescent="0.3">
      <c r="A147" s="289">
        <v>115</v>
      </c>
      <c r="B147" s="293" t="s">
        <v>1035</v>
      </c>
      <c r="C147" s="143">
        <f t="shared" si="12"/>
        <v>349790</v>
      </c>
      <c r="D147" s="123"/>
      <c r="E147" s="124"/>
      <c r="F147" s="122"/>
      <c r="G147" s="122">
        <v>1920</v>
      </c>
      <c r="H147" s="122">
        <v>210000</v>
      </c>
      <c r="I147" s="122"/>
      <c r="J147" s="122"/>
      <c r="K147" s="123"/>
      <c r="L147" s="123"/>
      <c r="M147" s="122"/>
      <c r="N147" s="122"/>
      <c r="O147" s="122">
        <v>5863.3</v>
      </c>
      <c r="P147" s="122">
        <v>139790</v>
      </c>
      <c r="Q147" s="122"/>
    </row>
    <row r="148" spans="1:17" s="15" customFormat="1" ht="20.25" customHeight="1" x14ac:dyDescent="0.3">
      <c r="A148" s="291">
        <v>116</v>
      </c>
      <c r="B148" s="290" t="s">
        <v>325</v>
      </c>
      <c r="C148" s="127">
        <f t="shared" si="12"/>
        <v>14482595.539999999</v>
      </c>
      <c r="D148" s="39"/>
      <c r="E148" s="137"/>
      <c r="F148" s="39"/>
      <c r="G148" s="39"/>
      <c r="H148" s="39"/>
      <c r="I148" s="32"/>
      <c r="J148" s="39"/>
      <c r="K148" s="39"/>
      <c r="L148" s="39"/>
      <c r="M148" s="39"/>
      <c r="N148" s="39"/>
      <c r="O148" s="39">
        <v>2500</v>
      </c>
      <c r="P148" s="126">
        <v>14482595.539999999</v>
      </c>
      <c r="Q148" s="39"/>
    </row>
    <row r="149" spans="1:17" s="15" customFormat="1" ht="20.25" customHeight="1" x14ac:dyDescent="0.3">
      <c r="A149" s="289">
        <v>117</v>
      </c>
      <c r="B149" s="293" t="s">
        <v>1036</v>
      </c>
      <c r="C149" s="143">
        <f t="shared" si="12"/>
        <v>298950</v>
      </c>
      <c r="D149" s="123">
        <v>298950</v>
      </c>
      <c r="E149" s="124"/>
      <c r="F149" s="122"/>
      <c r="G149" s="122"/>
      <c r="H149" s="122"/>
      <c r="I149" s="122"/>
      <c r="J149" s="122"/>
      <c r="K149" s="123"/>
      <c r="L149" s="123"/>
      <c r="M149" s="122"/>
      <c r="N149" s="122"/>
      <c r="O149" s="122"/>
      <c r="P149" s="122"/>
      <c r="Q149" s="122"/>
    </row>
    <row r="150" spans="1:17" s="15" customFormat="1" ht="20.25" customHeight="1" x14ac:dyDescent="0.3">
      <c r="A150" s="291">
        <v>118</v>
      </c>
      <c r="B150" s="290" t="s">
        <v>930</v>
      </c>
      <c r="C150" s="127">
        <f t="shared" si="12"/>
        <v>9610542.0600000005</v>
      </c>
      <c r="D150" s="39"/>
      <c r="E150" s="137"/>
      <c r="F150" s="39"/>
      <c r="G150" s="39"/>
      <c r="H150" s="39"/>
      <c r="I150" s="32"/>
      <c r="J150" s="39"/>
      <c r="K150" s="39"/>
      <c r="L150" s="39"/>
      <c r="M150" s="39"/>
      <c r="N150" s="39"/>
      <c r="O150" s="39"/>
      <c r="P150" s="126"/>
      <c r="Q150" s="39">
        <v>9610542.0600000005</v>
      </c>
    </row>
    <row r="151" spans="1:17" s="15" customFormat="1" ht="20.25" customHeight="1" x14ac:dyDescent="0.3">
      <c r="A151" s="289">
        <v>119</v>
      </c>
      <c r="B151" s="293" t="s">
        <v>1037</v>
      </c>
      <c r="C151" s="143">
        <f t="shared" si="12"/>
        <v>317855</v>
      </c>
      <c r="D151" s="123"/>
      <c r="E151" s="124"/>
      <c r="F151" s="122"/>
      <c r="G151" s="122"/>
      <c r="H151" s="122"/>
      <c r="I151" s="122">
        <v>1167.76</v>
      </c>
      <c r="J151" s="122">
        <v>108001</v>
      </c>
      <c r="K151" s="123">
        <v>5838.8</v>
      </c>
      <c r="L151" s="123">
        <v>209854</v>
      </c>
      <c r="M151" s="122"/>
      <c r="N151" s="122"/>
      <c r="O151" s="122"/>
      <c r="P151" s="122"/>
      <c r="Q151" s="122"/>
    </row>
    <row r="152" spans="1:17" s="15" customFormat="1" ht="20.25" customHeight="1" x14ac:dyDescent="0.3">
      <c r="A152" s="291">
        <v>120</v>
      </c>
      <c r="B152" s="293" t="s">
        <v>1039</v>
      </c>
      <c r="C152" s="143">
        <f t="shared" si="12"/>
        <v>387406</v>
      </c>
      <c r="D152" s="123"/>
      <c r="E152" s="124"/>
      <c r="F152" s="122"/>
      <c r="G152" s="122"/>
      <c r="H152" s="122"/>
      <c r="I152" s="122"/>
      <c r="J152" s="122"/>
      <c r="K152" s="123">
        <v>2159.65</v>
      </c>
      <c r="L152" s="123">
        <v>387406</v>
      </c>
      <c r="M152" s="122"/>
      <c r="N152" s="122"/>
      <c r="O152" s="122"/>
      <c r="P152" s="122"/>
      <c r="Q152" s="122"/>
    </row>
    <row r="153" spans="1:17" s="15" customFormat="1" ht="20.25" customHeight="1" x14ac:dyDescent="0.3">
      <c r="A153" s="289">
        <v>121</v>
      </c>
      <c r="B153" s="131" t="s">
        <v>262</v>
      </c>
      <c r="C153" s="127">
        <f t="shared" si="12"/>
        <v>4113495.56</v>
      </c>
      <c r="D153" s="32"/>
      <c r="E153" s="130"/>
      <c r="F153" s="32"/>
      <c r="G153" s="32">
        <v>1164.8</v>
      </c>
      <c r="H153" s="32">
        <v>4113495.56</v>
      </c>
      <c r="I153" s="32"/>
      <c r="J153" s="32"/>
      <c r="K153" s="32"/>
      <c r="L153" s="32"/>
      <c r="M153" s="32"/>
      <c r="N153" s="32"/>
      <c r="O153" s="32"/>
      <c r="P153" s="128"/>
      <c r="Q153" s="32"/>
    </row>
    <row r="154" spans="1:17" s="15" customFormat="1" ht="20.25" customHeight="1" x14ac:dyDescent="0.3">
      <c r="A154" s="291">
        <v>122</v>
      </c>
      <c r="B154" s="293" t="s">
        <v>1016</v>
      </c>
      <c r="C154" s="143">
        <f t="shared" si="12"/>
        <v>655842</v>
      </c>
      <c r="D154" s="123"/>
      <c r="E154" s="124"/>
      <c r="F154" s="122"/>
      <c r="G154" s="122">
        <v>1965</v>
      </c>
      <c r="H154" s="122">
        <v>655842</v>
      </c>
      <c r="I154" s="122"/>
      <c r="J154" s="122"/>
      <c r="K154" s="123"/>
      <c r="L154" s="123"/>
      <c r="M154" s="122"/>
      <c r="N154" s="122"/>
      <c r="O154" s="122"/>
      <c r="P154" s="122"/>
      <c r="Q154" s="122"/>
    </row>
    <row r="155" spans="1:17" s="15" customFormat="1" ht="20.25" customHeight="1" x14ac:dyDescent="0.3">
      <c r="A155" s="289">
        <v>123</v>
      </c>
      <c r="B155" s="293" t="s">
        <v>1017</v>
      </c>
      <c r="C155" s="143">
        <f t="shared" si="12"/>
        <v>506013.3</v>
      </c>
      <c r="D155" s="123"/>
      <c r="E155" s="124"/>
      <c r="F155" s="122"/>
      <c r="G155" s="122">
        <v>520</v>
      </c>
      <c r="H155" s="122">
        <v>506013.3</v>
      </c>
      <c r="I155" s="122"/>
      <c r="J155" s="122"/>
      <c r="K155" s="123"/>
      <c r="L155" s="123"/>
      <c r="M155" s="122"/>
      <c r="N155" s="122"/>
      <c r="O155" s="122"/>
      <c r="P155" s="122"/>
      <c r="Q155" s="122"/>
    </row>
    <row r="156" spans="1:17" s="15" customFormat="1" ht="20.25" customHeight="1" x14ac:dyDescent="0.3">
      <c r="A156" s="291">
        <v>124</v>
      </c>
      <c r="B156" s="290" t="s">
        <v>503</v>
      </c>
      <c r="C156" s="127">
        <f t="shared" si="12"/>
        <v>5258939.9400000004</v>
      </c>
      <c r="D156" s="39"/>
      <c r="E156" s="137"/>
      <c r="F156" s="39"/>
      <c r="G156" s="39">
        <v>925</v>
      </c>
      <c r="H156" s="39">
        <v>5258939.9400000004</v>
      </c>
      <c r="I156" s="32"/>
      <c r="J156" s="39"/>
      <c r="K156" s="39"/>
      <c r="L156" s="39"/>
      <c r="M156" s="39"/>
      <c r="N156" s="39"/>
      <c r="O156" s="39"/>
      <c r="P156" s="126"/>
      <c r="Q156" s="39"/>
    </row>
    <row r="157" spans="1:17" s="15" customFormat="1" ht="20.25" customHeight="1" x14ac:dyDescent="0.3">
      <c r="A157" s="289">
        <v>125</v>
      </c>
      <c r="B157" s="293" t="s">
        <v>1018</v>
      </c>
      <c r="C157" s="143">
        <f t="shared" si="12"/>
        <v>383405.07</v>
      </c>
      <c r="D157" s="123">
        <v>383405.07</v>
      </c>
      <c r="E157" s="124"/>
      <c r="F157" s="122"/>
      <c r="G157" s="122"/>
      <c r="H157" s="122"/>
      <c r="I157" s="122"/>
      <c r="J157" s="122"/>
      <c r="K157" s="123"/>
      <c r="L157" s="123"/>
      <c r="M157" s="122"/>
      <c r="N157" s="122"/>
      <c r="O157" s="122"/>
      <c r="P157" s="122"/>
      <c r="Q157" s="122"/>
    </row>
    <row r="158" spans="1:17" s="15" customFormat="1" ht="20.25" customHeight="1" x14ac:dyDescent="0.3">
      <c r="A158" s="291">
        <v>126</v>
      </c>
      <c r="B158" s="131" t="s">
        <v>931</v>
      </c>
      <c r="C158" s="127">
        <f t="shared" si="12"/>
        <v>4546828.74</v>
      </c>
      <c r="D158" s="32"/>
      <c r="E158" s="130"/>
      <c r="F158" s="32"/>
      <c r="G158" s="32">
        <v>1296</v>
      </c>
      <c r="H158" s="32">
        <v>4546828.74</v>
      </c>
      <c r="I158" s="32"/>
      <c r="J158" s="32"/>
      <c r="K158" s="32"/>
      <c r="L158" s="32"/>
      <c r="M158" s="32"/>
      <c r="N158" s="32"/>
      <c r="O158" s="32"/>
      <c r="P158" s="128"/>
      <c r="Q158" s="32"/>
    </row>
    <row r="159" spans="1:17" s="15" customFormat="1" ht="20.25" customHeight="1" x14ac:dyDescent="0.3">
      <c r="A159" s="289">
        <v>127</v>
      </c>
      <c r="B159" s="290" t="s">
        <v>219</v>
      </c>
      <c r="C159" s="127">
        <f t="shared" si="12"/>
        <v>673839.06</v>
      </c>
      <c r="D159" s="32"/>
      <c r="E159" s="130"/>
      <c r="F159" s="32"/>
      <c r="G159" s="32"/>
      <c r="H159" s="32"/>
      <c r="I159" s="32"/>
      <c r="J159" s="32"/>
      <c r="K159" s="32">
        <v>290</v>
      </c>
      <c r="L159" s="32">
        <v>673839.06</v>
      </c>
      <c r="M159" s="32"/>
      <c r="N159" s="32"/>
      <c r="O159" s="32"/>
      <c r="P159" s="128"/>
      <c r="Q159" s="32"/>
    </row>
    <row r="160" spans="1:17" s="15" customFormat="1" ht="20.25" customHeight="1" x14ac:dyDescent="0.3">
      <c r="A160" s="291">
        <v>128</v>
      </c>
      <c r="B160" s="290" t="s">
        <v>844</v>
      </c>
      <c r="C160" s="127">
        <f t="shared" si="12"/>
        <v>5610864.54</v>
      </c>
      <c r="D160" s="32"/>
      <c r="E160" s="130"/>
      <c r="F160" s="32"/>
      <c r="G160" s="32">
        <v>724</v>
      </c>
      <c r="H160" s="32">
        <v>5610864.54</v>
      </c>
      <c r="I160" s="32"/>
      <c r="J160" s="32"/>
      <c r="K160" s="32"/>
      <c r="L160" s="32"/>
      <c r="M160" s="32"/>
      <c r="N160" s="32"/>
      <c r="O160" s="32"/>
      <c r="P160" s="128"/>
      <c r="Q160" s="32"/>
    </row>
    <row r="161" spans="1:17" s="15" customFormat="1" ht="20.25" customHeight="1" x14ac:dyDescent="0.3">
      <c r="A161" s="289">
        <v>129</v>
      </c>
      <c r="B161" s="131" t="s">
        <v>399</v>
      </c>
      <c r="C161" s="127">
        <f t="shared" ref="C161:C192" si="13">D161+F161+H161+J161+L161+N161+P161+Q161</f>
        <v>4526198.92</v>
      </c>
      <c r="D161" s="32"/>
      <c r="E161" s="130"/>
      <c r="F161" s="32"/>
      <c r="G161" s="32">
        <v>1160</v>
      </c>
      <c r="H161" s="32">
        <v>4526198.92</v>
      </c>
      <c r="I161" s="32"/>
      <c r="J161" s="32"/>
      <c r="K161" s="32"/>
      <c r="L161" s="32"/>
      <c r="M161" s="32"/>
      <c r="N161" s="32"/>
      <c r="O161" s="32"/>
      <c r="P161" s="128"/>
      <c r="Q161" s="32"/>
    </row>
    <row r="162" spans="1:17" s="15" customFormat="1" ht="20.25" customHeight="1" x14ac:dyDescent="0.3">
      <c r="A162" s="291">
        <v>130</v>
      </c>
      <c r="B162" s="290" t="s">
        <v>326</v>
      </c>
      <c r="C162" s="127">
        <f t="shared" si="13"/>
        <v>5453176.8300000001</v>
      </c>
      <c r="D162" s="32"/>
      <c r="E162" s="130"/>
      <c r="F162" s="32"/>
      <c r="G162" s="32">
        <v>894</v>
      </c>
      <c r="H162" s="32">
        <v>5453176.8300000001</v>
      </c>
      <c r="I162" s="32"/>
      <c r="J162" s="32"/>
      <c r="K162" s="32"/>
      <c r="L162" s="32"/>
      <c r="M162" s="32"/>
      <c r="N162" s="32"/>
      <c r="O162" s="32"/>
      <c r="P162" s="128"/>
      <c r="Q162" s="32"/>
    </row>
    <row r="163" spans="1:17" s="15" customFormat="1" ht="20.25" customHeight="1" x14ac:dyDescent="0.3">
      <c r="A163" s="289">
        <v>131</v>
      </c>
      <c r="B163" s="290" t="s">
        <v>473</v>
      </c>
      <c r="C163" s="127">
        <f t="shared" si="13"/>
        <v>3582941</v>
      </c>
      <c r="D163" s="39"/>
      <c r="E163" s="137"/>
      <c r="F163" s="39"/>
      <c r="G163" s="39">
        <v>877.22</v>
      </c>
      <c r="H163" s="39">
        <v>3582941</v>
      </c>
      <c r="I163" s="32"/>
      <c r="J163" s="39"/>
      <c r="K163" s="39"/>
      <c r="L163" s="39"/>
      <c r="M163" s="39"/>
      <c r="N163" s="39"/>
      <c r="O163" s="39"/>
      <c r="P163" s="126"/>
      <c r="Q163" s="39"/>
    </row>
    <row r="164" spans="1:17" s="15" customFormat="1" ht="20.25" customHeight="1" x14ac:dyDescent="0.3">
      <c r="A164" s="291">
        <v>132</v>
      </c>
      <c r="B164" s="293" t="s">
        <v>1020</v>
      </c>
      <c r="C164" s="143">
        <f t="shared" si="13"/>
        <v>545300</v>
      </c>
      <c r="D164" s="123"/>
      <c r="E164" s="124"/>
      <c r="F164" s="122"/>
      <c r="G164" s="122"/>
      <c r="H164" s="122"/>
      <c r="I164" s="122"/>
      <c r="J164" s="122"/>
      <c r="K164" s="123">
        <v>3636.8649999999998</v>
      </c>
      <c r="L164" s="123">
        <v>545300</v>
      </c>
      <c r="M164" s="122"/>
      <c r="N164" s="122"/>
      <c r="O164" s="122"/>
      <c r="P164" s="122"/>
      <c r="Q164" s="122"/>
    </row>
    <row r="165" spans="1:17" s="15" customFormat="1" ht="20.25" customHeight="1" x14ac:dyDescent="0.3">
      <c r="A165" s="289">
        <v>133</v>
      </c>
      <c r="B165" s="131" t="s">
        <v>506</v>
      </c>
      <c r="C165" s="127">
        <f t="shared" si="13"/>
        <v>3085543.06</v>
      </c>
      <c r="D165" s="32"/>
      <c r="E165" s="130"/>
      <c r="F165" s="32"/>
      <c r="G165" s="32">
        <v>880.9</v>
      </c>
      <c r="H165" s="32">
        <v>3085543.06</v>
      </c>
      <c r="I165" s="32"/>
      <c r="J165" s="32"/>
      <c r="K165" s="32"/>
      <c r="L165" s="32"/>
      <c r="M165" s="32"/>
      <c r="N165" s="32"/>
      <c r="O165" s="32"/>
      <c r="P165" s="128"/>
      <c r="Q165" s="32"/>
    </row>
    <row r="166" spans="1:17" s="15" customFormat="1" ht="20.25" customHeight="1" x14ac:dyDescent="0.3">
      <c r="A166" s="291">
        <v>134</v>
      </c>
      <c r="B166" s="290" t="s">
        <v>487</v>
      </c>
      <c r="C166" s="127">
        <f t="shared" si="13"/>
        <v>8712102.1400000006</v>
      </c>
      <c r="D166" s="39"/>
      <c r="E166" s="137">
        <v>2</v>
      </c>
      <c r="F166" s="39">
        <v>4418379.68</v>
      </c>
      <c r="G166" s="39">
        <v>1107.4000000000001</v>
      </c>
      <c r="H166" s="39">
        <v>4293722.46</v>
      </c>
      <c r="I166" s="32"/>
      <c r="J166" s="39"/>
      <c r="K166" s="39"/>
      <c r="L166" s="39"/>
      <c r="M166" s="39"/>
      <c r="N166" s="39"/>
      <c r="O166" s="39"/>
      <c r="P166" s="126"/>
      <c r="Q166" s="39"/>
    </row>
    <row r="167" spans="1:17" s="15" customFormat="1" ht="20.25" customHeight="1" x14ac:dyDescent="0.3">
      <c r="A167" s="289">
        <v>135</v>
      </c>
      <c r="B167" s="293" t="s">
        <v>1022</v>
      </c>
      <c r="C167" s="143">
        <f t="shared" si="13"/>
        <v>280700.78999999998</v>
      </c>
      <c r="D167" s="123"/>
      <c r="E167" s="124"/>
      <c r="F167" s="122"/>
      <c r="G167" s="122">
        <v>1224</v>
      </c>
      <c r="H167" s="122">
        <v>280700.78999999998</v>
      </c>
      <c r="I167" s="122"/>
      <c r="J167" s="122"/>
      <c r="K167" s="123"/>
      <c r="L167" s="123"/>
      <c r="M167" s="122"/>
      <c r="N167" s="122"/>
      <c r="O167" s="122"/>
      <c r="P167" s="122"/>
      <c r="Q167" s="122"/>
    </row>
    <row r="168" spans="1:17" s="15" customFormat="1" ht="20.25" customHeight="1" x14ac:dyDescent="0.3">
      <c r="A168" s="291">
        <v>136</v>
      </c>
      <c r="B168" s="290" t="s">
        <v>847</v>
      </c>
      <c r="C168" s="127">
        <f t="shared" si="13"/>
        <v>20470305.800000001</v>
      </c>
      <c r="D168" s="32"/>
      <c r="E168" s="130">
        <v>10</v>
      </c>
      <c r="F168" s="32">
        <v>20470305.800000001</v>
      </c>
      <c r="G168" s="32"/>
      <c r="H168" s="32"/>
      <c r="I168" s="32"/>
      <c r="J168" s="32"/>
      <c r="K168" s="32"/>
      <c r="L168" s="32"/>
      <c r="M168" s="32"/>
      <c r="N168" s="32"/>
      <c r="O168" s="32"/>
      <c r="P168" s="128"/>
      <c r="Q168" s="32"/>
    </row>
    <row r="169" spans="1:17" s="15" customFormat="1" ht="20.25" customHeight="1" x14ac:dyDescent="0.3">
      <c r="A169" s="289">
        <v>137</v>
      </c>
      <c r="B169" s="293" t="s">
        <v>1023</v>
      </c>
      <c r="C169" s="143">
        <f t="shared" si="13"/>
        <v>366229.8</v>
      </c>
      <c r="D169" s="123">
        <v>366229.8</v>
      </c>
      <c r="E169" s="124"/>
      <c r="F169" s="122"/>
      <c r="G169" s="122"/>
      <c r="H169" s="122"/>
      <c r="I169" s="122"/>
      <c r="J169" s="122"/>
      <c r="K169" s="123"/>
      <c r="L169" s="123"/>
      <c r="M169" s="122"/>
      <c r="N169" s="122"/>
      <c r="O169" s="122"/>
      <c r="P169" s="122"/>
      <c r="Q169" s="122"/>
    </row>
    <row r="170" spans="1:17" s="15" customFormat="1" ht="20.25" customHeight="1" x14ac:dyDescent="0.3">
      <c r="A170" s="291">
        <v>138</v>
      </c>
      <c r="B170" s="293" t="s">
        <v>1024</v>
      </c>
      <c r="C170" s="143">
        <f t="shared" si="13"/>
        <v>1018592.6</v>
      </c>
      <c r="D170" s="123"/>
      <c r="E170" s="124"/>
      <c r="F170" s="122"/>
      <c r="G170" s="122">
        <v>2004</v>
      </c>
      <c r="H170" s="122">
        <v>1018592.6</v>
      </c>
      <c r="I170" s="122"/>
      <c r="J170" s="122"/>
      <c r="K170" s="123"/>
      <c r="L170" s="123"/>
      <c r="M170" s="122"/>
      <c r="N170" s="122"/>
      <c r="O170" s="122"/>
      <c r="P170" s="122"/>
      <c r="Q170" s="122"/>
    </row>
    <row r="171" spans="1:17" s="15" customFormat="1" ht="20.25" customHeight="1" x14ac:dyDescent="0.3">
      <c r="A171" s="289">
        <v>139</v>
      </c>
      <c r="B171" s="293" t="s">
        <v>1026</v>
      </c>
      <c r="C171" s="143">
        <f t="shared" si="13"/>
        <v>1480001.4</v>
      </c>
      <c r="D171" s="123">
        <v>1345001.4</v>
      </c>
      <c r="E171" s="124"/>
      <c r="F171" s="122"/>
      <c r="G171" s="122"/>
      <c r="H171" s="122"/>
      <c r="I171" s="122"/>
      <c r="J171" s="122"/>
      <c r="K171" s="123"/>
      <c r="L171" s="123"/>
      <c r="M171" s="122"/>
      <c r="N171" s="122"/>
      <c r="O171" s="122">
        <v>11508.1</v>
      </c>
      <c r="P171" s="122">
        <v>135000</v>
      </c>
      <c r="Q171" s="122"/>
    </row>
    <row r="172" spans="1:17" s="15" customFormat="1" ht="20.25" customHeight="1" x14ac:dyDescent="0.3">
      <c r="A172" s="291">
        <v>140</v>
      </c>
      <c r="B172" s="293" t="s">
        <v>1027</v>
      </c>
      <c r="C172" s="143">
        <f t="shared" si="13"/>
        <v>355518</v>
      </c>
      <c r="D172" s="123">
        <v>355518</v>
      </c>
      <c r="E172" s="124"/>
      <c r="F172" s="122"/>
      <c r="G172" s="122"/>
      <c r="H172" s="122"/>
      <c r="I172" s="122"/>
      <c r="J172" s="122"/>
      <c r="K172" s="123"/>
      <c r="L172" s="123"/>
      <c r="M172" s="122"/>
      <c r="N172" s="122"/>
      <c r="O172" s="122"/>
      <c r="P172" s="122"/>
      <c r="Q172" s="122"/>
    </row>
    <row r="173" spans="1:17" s="15" customFormat="1" ht="20.25" customHeight="1" x14ac:dyDescent="0.3">
      <c r="A173" s="289">
        <v>141</v>
      </c>
      <c r="B173" s="293" t="s">
        <v>1028</v>
      </c>
      <c r="C173" s="143">
        <f t="shared" si="13"/>
        <v>642730.69999999995</v>
      </c>
      <c r="D173" s="123">
        <v>202810.7</v>
      </c>
      <c r="E173" s="124"/>
      <c r="F173" s="122"/>
      <c r="G173" s="122">
        <v>2713</v>
      </c>
      <c r="H173" s="122">
        <v>439920</v>
      </c>
      <c r="I173" s="122"/>
      <c r="J173" s="122"/>
      <c r="K173" s="123"/>
      <c r="L173" s="123"/>
      <c r="M173" s="122"/>
      <c r="N173" s="122"/>
      <c r="O173" s="122"/>
      <c r="P173" s="122"/>
      <c r="Q173" s="122"/>
    </row>
    <row r="174" spans="1:17" s="15" customFormat="1" ht="20.25" customHeight="1" x14ac:dyDescent="0.3">
      <c r="A174" s="291">
        <v>142</v>
      </c>
      <c r="B174" s="293" t="s">
        <v>1029</v>
      </c>
      <c r="C174" s="143">
        <f t="shared" si="13"/>
        <v>1319559</v>
      </c>
      <c r="D174" s="123">
        <v>1319559</v>
      </c>
      <c r="E174" s="124"/>
      <c r="F174" s="122"/>
      <c r="G174" s="122"/>
      <c r="H174" s="122"/>
      <c r="I174" s="122"/>
      <c r="J174" s="122"/>
      <c r="K174" s="123"/>
      <c r="L174" s="123"/>
      <c r="M174" s="122"/>
      <c r="N174" s="122"/>
      <c r="O174" s="122"/>
      <c r="P174" s="122"/>
      <c r="Q174" s="122"/>
    </row>
    <row r="175" spans="1:17" s="15" customFormat="1" ht="20.25" customHeight="1" x14ac:dyDescent="0.3">
      <c r="A175" s="289">
        <v>143</v>
      </c>
      <c r="B175" s="290" t="s">
        <v>328</v>
      </c>
      <c r="C175" s="127">
        <f t="shared" si="13"/>
        <v>2035002.46</v>
      </c>
      <c r="D175" s="32"/>
      <c r="E175" s="130"/>
      <c r="F175" s="32"/>
      <c r="G175" s="32">
        <v>770</v>
      </c>
      <c r="H175" s="32">
        <v>2035002.46</v>
      </c>
      <c r="I175" s="32"/>
      <c r="J175" s="32"/>
      <c r="K175" s="32"/>
      <c r="L175" s="32"/>
      <c r="M175" s="32"/>
      <c r="N175" s="32"/>
      <c r="O175" s="32"/>
      <c r="P175" s="128"/>
      <c r="Q175" s="32"/>
    </row>
    <row r="176" spans="1:17" s="15" customFormat="1" ht="20.25" customHeight="1" x14ac:dyDescent="0.3">
      <c r="A176" s="291">
        <v>144</v>
      </c>
      <c r="B176" s="293" t="s">
        <v>1030</v>
      </c>
      <c r="C176" s="143">
        <f t="shared" si="13"/>
        <v>318832.99</v>
      </c>
      <c r="D176" s="123"/>
      <c r="E176" s="124"/>
      <c r="F176" s="122"/>
      <c r="G176" s="122"/>
      <c r="H176" s="122"/>
      <c r="I176" s="122"/>
      <c r="J176" s="122"/>
      <c r="K176" s="123">
        <v>7932.2</v>
      </c>
      <c r="L176" s="123">
        <v>318832.99</v>
      </c>
      <c r="M176" s="122"/>
      <c r="N176" s="122"/>
      <c r="O176" s="122"/>
      <c r="P176" s="122"/>
      <c r="Q176" s="122"/>
    </row>
    <row r="177" spans="1:36" s="15" customFormat="1" ht="28.5" customHeight="1" x14ac:dyDescent="0.3">
      <c r="A177" s="232" t="s">
        <v>28</v>
      </c>
      <c r="B177" s="233"/>
      <c r="C177" s="21">
        <f t="shared" ref="C177:Q177" si="14">SUM(C178:C354)</f>
        <v>679137248.45999992</v>
      </c>
      <c r="D177" s="21">
        <f t="shared" si="14"/>
        <v>55679423.840000004</v>
      </c>
      <c r="E177" s="157">
        <f t="shared" si="14"/>
        <v>21</v>
      </c>
      <c r="F177" s="21">
        <f t="shared" si="14"/>
        <v>37213589.460000001</v>
      </c>
      <c r="G177" s="21">
        <f t="shared" si="14"/>
        <v>94858.280000000028</v>
      </c>
      <c r="H177" s="21">
        <f t="shared" si="14"/>
        <v>333303104.15000004</v>
      </c>
      <c r="I177" s="21">
        <f t="shared" si="14"/>
        <v>7464.1200000000008</v>
      </c>
      <c r="J177" s="21">
        <f t="shared" si="14"/>
        <v>353800</v>
      </c>
      <c r="K177" s="21">
        <f t="shared" si="14"/>
        <v>22840.639999999996</v>
      </c>
      <c r="L177" s="21">
        <f t="shared" si="14"/>
        <v>13864526.93</v>
      </c>
      <c r="M177" s="21">
        <f t="shared" si="14"/>
        <v>9986.5400000000009</v>
      </c>
      <c r="N177" s="21">
        <f t="shared" si="14"/>
        <v>8061803.0300000003</v>
      </c>
      <c r="O177" s="21">
        <f t="shared" si="14"/>
        <v>3248.5</v>
      </c>
      <c r="P177" s="21">
        <f t="shared" si="14"/>
        <v>2632366.11</v>
      </c>
      <c r="Q177" s="21">
        <f t="shared" si="14"/>
        <v>228028634.93999997</v>
      </c>
    </row>
    <row r="178" spans="1:36" s="15" customFormat="1" ht="20.25" customHeight="1" x14ac:dyDescent="0.3">
      <c r="A178" s="291">
        <v>1</v>
      </c>
      <c r="B178" s="290" t="s">
        <v>488</v>
      </c>
      <c r="C178" s="127">
        <f t="shared" ref="C178:C209" si="15">D178+F178+H178+J178+L178+N178+P178+Q178</f>
        <v>2846894.69</v>
      </c>
      <c r="D178" s="32"/>
      <c r="E178" s="130"/>
      <c r="F178" s="32"/>
      <c r="G178" s="32">
        <v>779</v>
      </c>
      <c r="H178" s="32">
        <v>2846894.69</v>
      </c>
      <c r="I178" s="32"/>
      <c r="J178" s="32"/>
      <c r="K178" s="32"/>
      <c r="L178" s="32"/>
      <c r="M178" s="32"/>
      <c r="N178" s="32"/>
      <c r="O178" s="32"/>
      <c r="P178" s="128"/>
      <c r="Q178" s="32"/>
    </row>
    <row r="179" spans="1:36" s="15" customFormat="1" ht="20.25" customHeight="1" x14ac:dyDescent="0.3">
      <c r="A179" s="291">
        <v>2</v>
      </c>
      <c r="B179" s="292" t="s">
        <v>537</v>
      </c>
      <c r="C179" s="127">
        <f t="shared" si="15"/>
        <v>1749715.88</v>
      </c>
      <c r="D179" s="139"/>
      <c r="E179" s="140"/>
      <c r="F179" s="139"/>
      <c r="G179" s="139">
        <v>574.98</v>
      </c>
      <c r="H179" s="139">
        <v>1749715.88</v>
      </c>
      <c r="I179" s="139"/>
      <c r="J179" s="139"/>
      <c r="K179" s="139"/>
      <c r="L179" s="139"/>
      <c r="M179" s="139"/>
      <c r="N179" s="139"/>
      <c r="O179" s="139"/>
      <c r="P179" s="141"/>
      <c r="Q179" s="139"/>
    </row>
    <row r="180" spans="1:36" s="15" customFormat="1" ht="22.5" customHeight="1" x14ac:dyDescent="0.3">
      <c r="A180" s="291">
        <v>3</v>
      </c>
      <c r="B180" s="343" t="s">
        <v>869</v>
      </c>
      <c r="C180" s="60">
        <f t="shared" si="15"/>
        <v>4263862.13</v>
      </c>
      <c r="D180" s="92"/>
      <c r="E180" s="87"/>
      <c r="F180" s="92"/>
      <c r="G180" s="92"/>
      <c r="H180" s="92"/>
      <c r="I180" s="92"/>
      <c r="J180" s="8"/>
      <c r="K180" s="8"/>
      <c r="L180" s="8"/>
      <c r="M180" s="8"/>
      <c r="N180" s="8"/>
      <c r="O180" s="8"/>
      <c r="P180" s="110"/>
      <c r="Q180" s="32">
        <v>4263862.13</v>
      </c>
    </row>
    <row r="181" spans="1:36" s="142" customFormat="1" ht="20.25" customHeight="1" x14ac:dyDescent="0.2">
      <c r="A181" s="291">
        <v>4</v>
      </c>
      <c r="B181" s="290" t="s">
        <v>836</v>
      </c>
      <c r="C181" s="127">
        <f t="shared" si="15"/>
        <v>2567833.65</v>
      </c>
      <c r="D181" s="114"/>
      <c r="E181" s="130"/>
      <c r="F181" s="114"/>
      <c r="G181" s="114"/>
      <c r="H181" s="114"/>
      <c r="I181" s="114"/>
      <c r="J181" s="32"/>
      <c r="K181" s="32"/>
      <c r="L181" s="32"/>
      <c r="M181" s="32"/>
      <c r="N181" s="32"/>
      <c r="O181" s="32"/>
      <c r="P181" s="128"/>
      <c r="Q181" s="32">
        <v>2567833.65</v>
      </c>
    </row>
    <row r="182" spans="1:36" s="15" customFormat="1" x14ac:dyDescent="0.3">
      <c r="A182" s="291">
        <v>5</v>
      </c>
      <c r="B182" s="292" t="s">
        <v>817</v>
      </c>
      <c r="C182" s="127">
        <f t="shared" si="15"/>
        <v>2460629.8199999998</v>
      </c>
      <c r="D182" s="139"/>
      <c r="E182" s="140"/>
      <c r="F182" s="139"/>
      <c r="G182" s="139">
        <v>568.79999999999995</v>
      </c>
      <c r="H182" s="139">
        <v>2460629.8199999998</v>
      </c>
      <c r="I182" s="139"/>
      <c r="J182" s="139"/>
      <c r="K182" s="139"/>
      <c r="L182" s="139"/>
      <c r="M182" s="139"/>
      <c r="N182" s="139"/>
      <c r="O182" s="139"/>
      <c r="P182" s="141"/>
      <c r="Q182" s="139"/>
    </row>
    <row r="183" spans="1:36" s="15" customFormat="1" ht="20.25" customHeight="1" x14ac:dyDescent="0.3">
      <c r="A183" s="291">
        <v>6</v>
      </c>
      <c r="B183" s="293" t="s">
        <v>1145</v>
      </c>
      <c r="C183" s="143">
        <f t="shared" si="15"/>
        <v>1816745</v>
      </c>
      <c r="D183" s="123">
        <v>1816745</v>
      </c>
      <c r="E183" s="124"/>
      <c r="F183" s="122"/>
      <c r="G183" s="122"/>
      <c r="H183" s="122"/>
      <c r="I183" s="122"/>
      <c r="J183" s="122"/>
      <c r="K183" s="123"/>
      <c r="L183" s="123"/>
      <c r="M183" s="122"/>
      <c r="N183" s="122"/>
      <c r="O183" s="122"/>
      <c r="P183" s="125"/>
      <c r="Q183" s="122"/>
    </row>
    <row r="184" spans="1:36" s="142" customFormat="1" ht="20.25" customHeight="1" x14ac:dyDescent="0.3">
      <c r="A184" s="291">
        <v>7</v>
      </c>
      <c r="B184" s="293" t="s">
        <v>954</v>
      </c>
      <c r="C184" s="143">
        <f t="shared" si="15"/>
        <v>177193.38</v>
      </c>
      <c r="D184" s="123"/>
      <c r="E184" s="124"/>
      <c r="F184" s="122"/>
      <c r="G184" s="122">
        <v>1080</v>
      </c>
      <c r="H184" s="122">
        <v>177193.38</v>
      </c>
      <c r="I184" s="122"/>
      <c r="J184" s="122"/>
      <c r="K184" s="123"/>
      <c r="L184" s="123"/>
      <c r="M184" s="122"/>
      <c r="N184" s="122"/>
      <c r="O184" s="122"/>
      <c r="P184" s="125"/>
      <c r="Q184" s="122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</row>
    <row r="185" spans="1:36" s="15" customFormat="1" x14ac:dyDescent="0.3">
      <c r="A185" s="291">
        <v>8</v>
      </c>
      <c r="B185" s="293" t="s">
        <v>955</v>
      </c>
      <c r="C185" s="143">
        <f t="shared" si="15"/>
        <v>173831.66</v>
      </c>
      <c r="D185" s="123"/>
      <c r="E185" s="124"/>
      <c r="F185" s="122"/>
      <c r="G185" s="122"/>
      <c r="H185" s="122"/>
      <c r="I185" s="122"/>
      <c r="J185" s="122"/>
      <c r="K185" s="123">
        <v>2867.25</v>
      </c>
      <c r="L185" s="123">
        <v>173831.66</v>
      </c>
      <c r="M185" s="122"/>
      <c r="N185" s="122"/>
      <c r="O185" s="122"/>
      <c r="P185" s="125"/>
      <c r="Q185" s="122"/>
    </row>
    <row r="186" spans="1:36" s="15" customFormat="1" x14ac:dyDescent="0.3">
      <c r="A186" s="291">
        <v>9</v>
      </c>
      <c r="B186" s="293" t="s">
        <v>960</v>
      </c>
      <c r="C186" s="143">
        <f t="shared" si="15"/>
        <v>274870</v>
      </c>
      <c r="D186" s="123">
        <v>274870</v>
      </c>
      <c r="E186" s="124"/>
      <c r="F186" s="122"/>
      <c r="G186" s="122"/>
      <c r="H186" s="122"/>
      <c r="I186" s="122"/>
      <c r="J186" s="122"/>
      <c r="K186" s="123"/>
      <c r="L186" s="123"/>
      <c r="M186" s="122"/>
      <c r="N186" s="122"/>
      <c r="O186" s="122"/>
      <c r="P186" s="125"/>
      <c r="Q186" s="122"/>
    </row>
    <row r="187" spans="1:36" s="15" customFormat="1" ht="23.25" customHeight="1" x14ac:dyDescent="0.3">
      <c r="A187" s="291">
        <v>10</v>
      </c>
      <c r="B187" s="292" t="s">
        <v>872</v>
      </c>
      <c r="C187" s="127">
        <f t="shared" si="15"/>
        <v>1068581.25</v>
      </c>
      <c r="D187" s="144">
        <v>1068581.25</v>
      </c>
      <c r="E187" s="140"/>
      <c r="F187" s="144"/>
      <c r="G187" s="144"/>
      <c r="H187" s="144"/>
      <c r="I187" s="139"/>
      <c r="J187" s="139"/>
      <c r="K187" s="139"/>
      <c r="L187" s="139"/>
      <c r="M187" s="139"/>
      <c r="N187" s="139"/>
      <c r="O187" s="139"/>
      <c r="P187" s="141"/>
      <c r="Q187" s="139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</row>
    <row r="188" spans="1:36" s="15" customFormat="1" ht="21.75" customHeight="1" x14ac:dyDescent="0.3">
      <c r="A188" s="291">
        <v>11</v>
      </c>
      <c r="B188" s="343" t="s">
        <v>747</v>
      </c>
      <c r="C188" s="60">
        <f t="shared" si="15"/>
        <v>10675167.560000001</v>
      </c>
      <c r="D188" s="8"/>
      <c r="E188" s="87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10"/>
      <c r="Q188" s="32">
        <v>10675167.560000001</v>
      </c>
    </row>
    <row r="189" spans="1:36" s="15" customFormat="1" ht="20.25" customHeight="1" x14ac:dyDescent="0.3">
      <c r="A189" s="291">
        <v>12</v>
      </c>
      <c r="B189" s="343" t="s">
        <v>748</v>
      </c>
      <c r="C189" s="60">
        <f t="shared" si="15"/>
        <v>4128487</v>
      </c>
      <c r="D189" s="8"/>
      <c r="E189" s="87"/>
      <c r="F189" s="8"/>
      <c r="G189" s="8"/>
      <c r="H189" s="8"/>
      <c r="I189" s="8"/>
      <c r="J189" s="8"/>
      <c r="K189" s="8">
        <v>3180</v>
      </c>
      <c r="L189" s="8">
        <v>4128487</v>
      </c>
      <c r="M189" s="8"/>
      <c r="N189" s="8"/>
      <c r="O189" s="8"/>
      <c r="P189" s="110"/>
      <c r="Q189" s="32"/>
    </row>
    <row r="190" spans="1:36" s="15" customFormat="1" x14ac:dyDescent="0.3">
      <c r="A190" s="291">
        <v>13</v>
      </c>
      <c r="B190" s="169" t="s">
        <v>821</v>
      </c>
      <c r="C190" s="58">
        <f t="shared" si="15"/>
        <v>5635730</v>
      </c>
      <c r="D190" s="91"/>
      <c r="E190" s="86"/>
      <c r="F190" s="91"/>
      <c r="G190" s="91">
        <v>1163</v>
      </c>
      <c r="H190" s="91">
        <v>5635730</v>
      </c>
      <c r="I190" s="12"/>
      <c r="J190" s="12"/>
      <c r="K190" s="12"/>
      <c r="L190" s="12"/>
      <c r="M190" s="12"/>
      <c r="N190" s="12"/>
      <c r="O190" s="12"/>
      <c r="P190" s="40"/>
      <c r="Q190" s="12"/>
    </row>
    <row r="191" spans="1:36" s="15" customFormat="1" ht="21" customHeight="1" x14ac:dyDescent="0.3">
      <c r="A191" s="291">
        <v>14</v>
      </c>
      <c r="B191" s="169" t="s">
        <v>822</v>
      </c>
      <c r="C191" s="58">
        <f t="shared" si="15"/>
        <v>4620139.9400000004</v>
      </c>
      <c r="D191" s="91"/>
      <c r="E191" s="86"/>
      <c r="F191" s="91"/>
      <c r="G191" s="91">
        <v>1077.48</v>
      </c>
      <c r="H191" s="91">
        <v>4620139.9400000004</v>
      </c>
      <c r="I191" s="12"/>
      <c r="J191" s="12"/>
      <c r="K191" s="12"/>
      <c r="L191" s="12"/>
      <c r="M191" s="12"/>
      <c r="N191" s="12"/>
      <c r="O191" s="12"/>
      <c r="P191" s="40"/>
      <c r="Q191" s="12"/>
    </row>
    <row r="192" spans="1:36" s="15" customFormat="1" ht="21" customHeight="1" x14ac:dyDescent="0.3">
      <c r="A192" s="291">
        <v>15</v>
      </c>
      <c r="B192" s="290" t="s">
        <v>743</v>
      </c>
      <c r="C192" s="127">
        <f t="shared" si="15"/>
        <v>2781381.14</v>
      </c>
      <c r="D192" s="114"/>
      <c r="E192" s="130"/>
      <c r="F192" s="114"/>
      <c r="G192" s="114">
        <v>648</v>
      </c>
      <c r="H192" s="114">
        <v>2781381.14</v>
      </c>
      <c r="I192" s="114"/>
      <c r="J192" s="32"/>
      <c r="K192" s="32"/>
      <c r="L192" s="32"/>
      <c r="M192" s="32"/>
      <c r="N192" s="32"/>
      <c r="O192" s="32"/>
      <c r="P192" s="128"/>
      <c r="Q192" s="32"/>
    </row>
    <row r="193" spans="1:17" s="15" customFormat="1" ht="21" customHeight="1" x14ac:dyDescent="0.3">
      <c r="A193" s="291">
        <v>16</v>
      </c>
      <c r="B193" s="344" t="s">
        <v>890</v>
      </c>
      <c r="C193" s="60">
        <f t="shared" si="15"/>
        <v>1364453.55</v>
      </c>
      <c r="D193" s="107"/>
      <c r="E193" s="136"/>
      <c r="F193" s="107"/>
      <c r="G193" s="107">
        <v>255.3</v>
      </c>
      <c r="H193" s="107">
        <v>776900.88</v>
      </c>
      <c r="I193" s="107"/>
      <c r="J193" s="112"/>
      <c r="K193" s="107">
        <v>290.8</v>
      </c>
      <c r="L193" s="107">
        <v>286435.09000000003</v>
      </c>
      <c r="M193" s="107">
        <v>290.8</v>
      </c>
      <c r="N193" s="107">
        <v>301117.58</v>
      </c>
      <c r="O193" s="112"/>
      <c r="P193" s="117"/>
      <c r="Q193" s="112"/>
    </row>
    <row r="194" spans="1:17" s="15" customFormat="1" ht="20.25" customHeight="1" x14ac:dyDescent="0.3">
      <c r="A194" s="291">
        <v>17</v>
      </c>
      <c r="B194" s="293" t="s">
        <v>962</v>
      </c>
      <c r="C194" s="143">
        <f t="shared" si="15"/>
        <v>255495</v>
      </c>
      <c r="D194" s="123"/>
      <c r="E194" s="124"/>
      <c r="F194" s="122"/>
      <c r="G194" s="122"/>
      <c r="H194" s="122"/>
      <c r="I194" s="122"/>
      <c r="J194" s="122"/>
      <c r="K194" s="123">
        <v>3963.75</v>
      </c>
      <c r="L194" s="123">
        <v>255495</v>
      </c>
      <c r="M194" s="107"/>
      <c r="N194" s="107"/>
      <c r="O194" s="122"/>
      <c r="P194" s="125"/>
      <c r="Q194" s="122"/>
    </row>
    <row r="195" spans="1:17" s="15" customFormat="1" ht="20.25" customHeight="1" x14ac:dyDescent="0.3">
      <c r="A195" s="291">
        <v>18</v>
      </c>
      <c r="B195" s="293" t="s">
        <v>963</v>
      </c>
      <c r="C195" s="143">
        <f t="shared" si="15"/>
        <v>284239.76</v>
      </c>
      <c r="D195" s="123"/>
      <c r="E195" s="124">
        <v>1</v>
      </c>
      <c r="F195" s="122">
        <v>284239.76</v>
      </c>
      <c r="G195" s="122"/>
      <c r="H195" s="122"/>
      <c r="I195" s="122"/>
      <c r="J195" s="122"/>
      <c r="K195" s="123"/>
      <c r="L195" s="123"/>
      <c r="M195" s="122"/>
      <c r="N195" s="122"/>
      <c r="O195" s="122"/>
      <c r="P195" s="125"/>
      <c r="Q195" s="122"/>
    </row>
    <row r="196" spans="1:17" s="15" customFormat="1" x14ac:dyDescent="0.3">
      <c r="A196" s="291">
        <v>19</v>
      </c>
      <c r="B196" s="343" t="s">
        <v>454</v>
      </c>
      <c r="C196" s="60">
        <f t="shared" si="15"/>
        <v>5618476.2999999998</v>
      </c>
      <c r="D196" s="92"/>
      <c r="E196" s="87"/>
      <c r="F196" s="92"/>
      <c r="G196" s="92"/>
      <c r="H196" s="92"/>
      <c r="I196" s="92"/>
      <c r="J196" s="8"/>
      <c r="K196" s="8"/>
      <c r="L196" s="8"/>
      <c r="M196" s="8"/>
      <c r="N196" s="8"/>
      <c r="O196" s="8"/>
      <c r="P196" s="110"/>
      <c r="Q196" s="32">
        <v>5618476.2999999998</v>
      </c>
    </row>
    <row r="197" spans="1:17" s="15" customFormat="1" ht="20.25" customHeight="1" x14ac:dyDescent="0.3">
      <c r="A197" s="291">
        <v>20</v>
      </c>
      <c r="B197" s="343" t="s">
        <v>1146</v>
      </c>
      <c r="C197" s="60">
        <f t="shared" si="15"/>
        <v>4613757.9000000004</v>
      </c>
      <c r="D197" s="92"/>
      <c r="E197" s="87"/>
      <c r="F197" s="92"/>
      <c r="G197" s="92">
        <v>930</v>
      </c>
      <c r="H197" s="92">
        <v>4613757.9000000004</v>
      </c>
      <c r="I197" s="92"/>
      <c r="J197" s="8"/>
      <c r="K197" s="8"/>
      <c r="L197" s="8"/>
      <c r="M197" s="8"/>
      <c r="N197" s="8"/>
      <c r="O197" s="8"/>
      <c r="P197" s="110"/>
      <c r="Q197" s="32"/>
    </row>
    <row r="198" spans="1:17" s="15" customFormat="1" ht="18" customHeight="1" x14ac:dyDescent="0.3">
      <c r="A198" s="291">
        <v>21</v>
      </c>
      <c r="B198" s="343" t="s">
        <v>1147</v>
      </c>
      <c r="C198" s="60">
        <f t="shared" si="15"/>
        <v>2008380</v>
      </c>
      <c r="D198" s="92"/>
      <c r="E198" s="87"/>
      <c r="F198" s="92"/>
      <c r="G198" s="92">
        <v>660</v>
      </c>
      <c r="H198" s="92">
        <v>2008380</v>
      </c>
      <c r="I198" s="92"/>
      <c r="J198" s="8"/>
      <c r="K198" s="8"/>
      <c r="L198" s="8"/>
      <c r="M198" s="8"/>
      <c r="N198" s="8"/>
      <c r="O198" s="8"/>
      <c r="P198" s="110"/>
      <c r="Q198" s="32"/>
    </row>
    <row r="199" spans="1:17" s="15" customFormat="1" ht="20.25" customHeight="1" x14ac:dyDescent="0.3">
      <c r="A199" s="291">
        <v>22</v>
      </c>
      <c r="B199" s="343" t="s">
        <v>1104</v>
      </c>
      <c r="C199" s="60">
        <f t="shared" si="15"/>
        <v>3229641.24</v>
      </c>
      <c r="D199" s="8"/>
      <c r="E199" s="87"/>
      <c r="F199" s="8"/>
      <c r="G199" s="8">
        <v>1043</v>
      </c>
      <c r="H199" s="8">
        <v>3229641.24</v>
      </c>
      <c r="I199" s="8"/>
      <c r="J199" s="8"/>
      <c r="K199" s="8"/>
      <c r="L199" s="8"/>
      <c r="M199" s="8"/>
      <c r="N199" s="8"/>
      <c r="O199" s="8"/>
      <c r="P199" s="110"/>
      <c r="Q199" s="32"/>
    </row>
    <row r="200" spans="1:17" s="15" customFormat="1" ht="20.25" customHeight="1" x14ac:dyDescent="0.3">
      <c r="A200" s="291">
        <v>23</v>
      </c>
      <c r="B200" s="345" t="s">
        <v>315</v>
      </c>
      <c r="C200" s="58">
        <f t="shared" si="15"/>
        <v>3882048</v>
      </c>
      <c r="D200" s="8"/>
      <c r="E200" s="87"/>
      <c r="F200" s="8"/>
      <c r="G200" s="8">
        <v>624</v>
      </c>
      <c r="H200" s="8">
        <v>3882048</v>
      </c>
      <c r="I200" s="8"/>
      <c r="J200" s="8"/>
      <c r="K200" s="8"/>
      <c r="L200" s="8"/>
      <c r="M200" s="8"/>
      <c r="N200" s="8"/>
      <c r="O200" s="8"/>
      <c r="P200" s="110"/>
      <c r="Q200" s="8"/>
    </row>
    <row r="201" spans="1:17" s="15" customFormat="1" x14ac:dyDescent="0.3">
      <c r="A201" s="291">
        <v>24</v>
      </c>
      <c r="B201" s="290" t="s">
        <v>891</v>
      </c>
      <c r="C201" s="127">
        <f t="shared" si="15"/>
        <v>2689535.5</v>
      </c>
      <c r="D201" s="113"/>
      <c r="E201" s="130"/>
      <c r="F201" s="114"/>
      <c r="G201" s="108">
        <v>421.93</v>
      </c>
      <c r="H201" s="108">
        <v>2689535.5</v>
      </c>
      <c r="I201" s="114"/>
      <c r="J201" s="115"/>
      <c r="K201" s="115"/>
      <c r="L201" s="115"/>
      <c r="M201" s="115"/>
      <c r="N201" s="115"/>
      <c r="O201" s="115"/>
      <c r="P201" s="116"/>
      <c r="Q201" s="115"/>
    </row>
    <row r="202" spans="1:17" s="15" customFormat="1" x14ac:dyDescent="0.3">
      <c r="A202" s="291">
        <v>25</v>
      </c>
      <c r="B202" s="293" t="s">
        <v>968</v>
      </c>
      <c r="C202" s="143">
        <f t="shared" si="15"/>
        <v>241020</v>
      </c>
      <c r="D202" s="123"/>
      <c r="E202" s="124"/>
      <c r="F202" s="122"/>
      <c r="G202" s="122">
        <v>805</v>
      </c>
      <c r="H202" s="122">
        <v>241020</v>
      </c>
      <c r="I202" s="122"/>
      <c r="J202" s="122"/>
      <c r="K202" s="123"/>
      <c r="L202" s="123"/>
      <c r="M202" s="122"/>
      <c r="N202" s="122"/>
      <c r="O202" s="122"/>
      <c r="P202" s="125"/>
      <c r="Q202" s="122"/>
    </row>
    <row r="203" spans="1:17" s="15" customFormat="1" ht="20.25" customHeight="1" x14ac:dyDescent="0.3">
      <c r="A203" s="291">
        <v>26</v>
      </c>
      <c r="B203" s="293" t="s">
        <v>973</v>
      </c>
      <c r="C203" s="143">
        <f t="shared" si="15"/>
        <v>239641</v>
      </c>
      <c r="D203" s="123"/>
      <c r="E203" s="124">
        <v>1</v>
      </c>
      <c r="F203" s="122">
        <v>239641</v>
      </c>
      <c r="G203" s="122"/>
      <c r="H203" s="122"/>
      <c r="I203" s="122"/>
      <c r="J203" s="122"/>
      <c r="K203" s="123"/>
      <c r="L203" s="123"/>
      <c r="M203" s="122"/>
      <c r="N203" s="122"/>
      <c r="O203" s="122"/>
      <c r="P203" s="125"/>
      <c r="Q203" s="122"/>
    </row>
    <row r="204" spans="1:17" s="15" customFormat="1" ht="20.25" customHeight="1" x14ac:dyDescent="0.3">
      <c r="A204" s="291">
        <v>27</v>
      </c>
      <c r="B204" s="131" t="s">
        <v>474</v>
      </c>
      <c r="C204" s="127">
        <f t="shared" si="15"/>
        <v>12289022.92</v>
      </c>
      <c r="D204" s="114"/>
      <c r="E204" s="130"/>
      <c r="F204" s="114"/>
      <c r="G204" s="114">
        <v>2617</v>
      </c>
      <c r="H204" s="114">
        <v>12289022.92</v>
      </c>
      <c r="I204" s="114"/>
      <c r="J204" s="32"/>
      <c r="K204" s="32"/>
      <c r="L204" s="32"/>
      <c r="M204" s="32"/>
      <c r="N204" s="32"/>
      <c r="O204" s="32"/>
      <c r="P204" s="128"/>
      <c r="Q204" s="32"/>
    </row>
    <row r="205" spans="1:17" s="15" customFormat="1" ht="20.25" customHeight="1" x14ac:dyDescent="0.3">
      <c r="A205" s="291">
        <v>28</v>
      </c>
      <c r="B205" s="290" t="s">
        <v>329</v>
      </c>
      <c r="C205" s="127">
        <f t="shared" si="15"/>
        <v>2336271.4900000002</v>
      </c>
      <c r="D205" s="114"/>
      <c r="E205" s="130"/>
      <c r="F205" s="114"/>
      <c r="G205" s="114">
        <v>767.73</v>
      </c>
      <c r="H205" s="114">
        <v>2336271.4900000002</v>
      </c>
      <c r="I205" s="114"/>
      <c r="J205" s="32"/>
      <c r="K205" s="32"/>
      <c r="L205" s="32"/>
      <c r="M205" s="32"/>
      <c r="N205" s="32"/>
      <c r="O205" s="32"/>
      <c r="P205" s="128"/>
      <c r="Q205" s="32"/>
    </row>
    <row r="206" spans="1:17" s="15" customFormat="1" ht="20.25" customHeight="1" x14ac:dyDescent="0.3">
      <c r="A206" s="291">
        <v>29</v>
      </c>
      <c r="B206" s="290" t="s">
        <v>1086</v>
      </c>
      <c r="C206" s="127">
        <f t="shared" si="15"/>
        <v>3452265.6</v>
      </c>
      <c r="D206" s="114"/>
      <c r="E206" s="130"/>
      <c r="F206" s="114"/>
      <c r="G206" s="114">
        <v>980</v>
      </c>
      <c r="H206" s="114">
        <v>3452265.6</v>
      </c>
      <c r="I206" s="114"/>
      <c r="J206" s="32"/>
      <c r="K206" s="32"/>
      <c r="L206" s="32"/>
      <c r="M206" s="32"/>
      <c r="N206" s="32"/>
      <c r="O206" s="32"/>
      <c r="P206" s="128"/>
      <c r="Q206" s="32"/>
    </row>
    <row r="207" spans="1:17" s="15" customFormat="1" ht="20.25" customHeight="1" x14ac:dyDescent="0.3">
      <c r="A207" s="291">
        <v>30</v>
      </c>
      <c r="B207" s="343" t="s">
        <v>1105</v>
      </c>
      <c r="C207" s="60">
        <f t="shared" si="15"/>
        <v>3851401.03</v>
      </c>
      <c r="D207" s="8"/>
      <c r="E207" s="87"/>
      <c r="F207" s="8"/>
      <c r="G207" s="8">
        <v>1244</v>
      </c>
      <c r="H207" s="8">
        <v>3851401.03</v>
      </c>
      <c r="I207" s="8"/>
      <c r="J207" s="8"/>
      <c r="K207" s="8"/>
      <c r="L207" s="8"/>
      <c r="M207" s="8"/>
      <c r="N207" s="8"/>
      <c r="O207" s="8"/>
      <c r="P207" s="110"/>
      <c r="Q207" s="32"/>
    </row>
    <row r="208" spans="1:17" s="15" customFormat="1" x14ac:dyDescent="0.3">
      <c r="A208" s="291">
        <v>31</v>
      </c>
      <c r="B208" s="345" t="s">
        <v>221</v>
      </c>
      <c r="C208" s="60">
        <f t="shared" si="15"/>
        <v>1902646.88</v>
      </c>
      <c r="D208" s="92"/>
      <c r="E208" s="87"/>
      <c r="F208" s="92"/>
      <c r="G208" s="92">
        <v>737.28</v>
      </c>
      <c r="H208" s="92">
        <v>1902646.88</v>
      </c>
      <c r="I208" s="92"/>
      <c r="J208" s="8"/>
      <c r="K208" s="8"/>
      <c r="L208" s="8"/>
      <c r="M208" s="8"/>
      <c r="N208" s="8"/>
      <c r="O208" s="8"/>
      <c r="P208" s="110"/>
      <c r="Q208" s="8"/>
    </row>
    <row r="209" spans="1:17" s="15" customFormat="1" x14ac:dyDescent="0.3">
      <c r="A209" s="291">
        <v>32</v>
      </c>
      <c r="B209" s="345" t="s">
        <v>330</v>
      </c>
      <c r="C209" s="58">
        <f t="shared" si="15"/>
        <v>2431702.73</v>
      </c>
      <c r="D209" s="8"/>
      <c r="E209" s="87">
        <v>1</v>
      </c>
      <c r="F209" s="8">
        <v>2431702.73</v>
      </c>
      <c r="G209" s="8"/>
      <c r="H209" s="8"/>
      <c r="I209" s="8"/>
      <c r="J209" s="8"/>
      <c r="K209" s="8"/>
      <c r="L209" s="8"/>
      <c r="M209" s="8"/>
      <c r="N209" s="8"/>
      <c r="O209" s="8"/>
      <c r="P209" s="110"/>
      <c r="Q209" s="8"/>
    </row>
    <row r="210" spans="1:17" s="15" customFormat="1" x14ac:dyDescent="0.3">
      <c r="A210" s="291">
        <v>33</v>
      </c>
      <c r="B210" s="290" t="s">
        <v>1088</v>
      </c>
      <c r="C210" s="127">
        <f t="shared" ref="C210:C241" si="16">D210+F210+H210+J210+L210+N210+P210+Q210</f>
        <v>6964790.0999999996</v>
      </c>
      <c r="D210" s="129"/>
      <c r="E210" s="137"/>
      <c r="F210" s="129"/>
      <c r="G210" s="129"/>
      <c r="H210" s="129"/>
      <c r="I210" s="114"/>
      <c r="J210" s="39"/>
      <c r="K210" s="39"/>
      <c r="L210" s="39"/>
      <c r="M210" s="39"/>
      <c r="N210" s="39"/>
      <c r="O210" s="39"/>
      <c r="P210" s="126"/>
      <c r="Q210" s="39">
        <v>6964790.0999999996</v>
      </c>
    </row>
    <row r="211" spans="1:17" s="15" customFormat="1" x14ac:dyDescent="0.3">
      <c r="A211" s="291">
        <v>34</v>
      </c>
      <c r="B211" s="290" t="s">
        <v>927</v>
      </c>
      <c r="C211" s="127">
        <f t="shared" si="16"/>
        <v>8261191.7300000004</v>
      </c>
      <c r="D211" s="129"/>
      <c r="E211" s="137"/>
      <c r="F211" s="129"/>
      <c r="G211" s="129"/>
      <c r="H211" s="129"/>
      <c r="I211" s="114"/>
      <c r="J211" s="39"/>
      <c r="K211" s="39"/>
      <c r="L211" s="39"/>
      <c r="M211" s="39"/>
      <c r="N211" s="39"/>
      <c r="O211" s="39"/>
      <c r="P211" s="126"/>
      <c r="Q211" s="39">
        <v>8261191.7300000004</v>
      </c>
    </row>
    <row r="212" spans="1:17" s="15" customFormat="1" x14ac:dyDescent="0.3">
      <c r="A212" s="291">
        <v>35</v>
      </c>
      <c r="B212" s="290" t="s">
        <v>850</v>
      </c>
      <c r="C212" s="127">
        <f t="shared" si="16"/>
        <v>3245050.1</v>
      </c>
      <c r="D212" s="114"/>
      <c r="E212" s="130"/>
      <c r="F212" s="114"/>
      <c r="G212" s="114"/>
      <c r="H212" s="114"/>
      <c r="I212" s="114"/>
      <c r="J212" s="32"/>
      <c r="K212" s="32"/>
      <c r="L212" s="32"/>
      <c r="M212" s="32"/>
      <c r="N212" s="32"/>
      <c r="O212" s="32"/>
      <c r="P212" s="128"/>
      <c r="Q212" s="32">
        <v>3245050.1</v>
      </c>
    </row>
    <row r="213" spans="1:17" s="15" customFormat="1" x14ac:dyDescent="0.3">
      <c r="A213" s="291">
        <v>36</v>
      </c>
      <c r="B213" s="290" t="s">
        <v>865</v>
      </c>
      <c r="C213" s="127">
        <f t="shared" si="16"/>
        <v>8876346.0500000007</v>
      </c>
      <c r="D213" s="114"/>
      <c r="E213" s="130"/>
      <c r="F213" s="114"/>
      <c r="G213" s="114"/>
      <c r="H213" s="114"/>
      <c r="I213" s="114"/>
      <c r="J213" s="32"/>
      <c r="K213" s="32">
        <v>3705.3</v>
      </c>
      <c r="L213" s="32">
        <v>3649683.45</v>
      </c>
      <c r="M213" s="32"/>
      <c r="N213" s="32"/>
      <c r="O213" s="32"/>
      <c r="P213" s="128"/>
      <c r="Q213" s="32">
        <v>5226662.5999999996</v>
      </c>
    </row>
    <row r="214" spans="1:17" s="15" customFormat="1" x14ac:dyDescent="0.3">
      <c r="A214" s="291">
        <v>37</v>
      </c>
      <c r="B214" s="290" t="s">
        <v>223</v>
      </c>
      <c r="C214" s="127">
        <f t="shared" si="16"/>
        <v>5423062.6900000004</v>
      </c>
      <c r="D214" s="114"/>
      <c r="E214" s="130"/>
      <c r="F214" s="114"/>
      <c r="G214" s="114">
        <v>1782.1</v>
      </c>
      <c r="H214" s="114">
        <v>5423062.6900000004</v>
      </c>
      <c r="I214" s="114"/>
      <c r="J214" s="32"/>
      <c r="K214" s="32"/>
      <c r="L214" s="32"/>
      <c r="M214" s="32"/>
      <c r="N214" s="32"/>
      <c r="O214" s="32"/>
      <c r="P214" s="128"/>
      <c r="Q214" s="32"/>
    </row>
    <row r="215" spans="1:17" s="15" customFormat="1" x14ac:dyDescent="0.3">
      <c r="A215" s="291">
        <v>38</v>
      </c>
      <c r="B215" s="131" t="s">
        <v>252</v>
      </c>
      <c r="C215" s="127">
        <f t="shared" si="16"/>
        <v>4128511.52</v>
      </c>
      <c r="D215" s="32"/>
      <c r="E215" s="130"/>
      <c r="F215" s="32"/>
      <c r="G215" s="32">
        <v>1356.68</v>
      </c>
      <c r="H215" s="32">
        <v>4128511.52</v>
      </c>
      <c r="I215" s="32"/>
      <c r="J215" s="32"/>
      <c r="K215" s="32"/>
      <c r="L215" s="32"/>
      <c r="M215" s="32"/>
      <c r="N215" s="32"/>
      <c r="O215" s="32"/>
      <c r="P215" s="128"/>
      <c r="Q215" s="32"/>
    </row>
    <row r="216" spans="1:17" s="15" customFormat="1" x14ac:dyDescent="0.3">
      <c r="A216" s="291">
        <v>39</v>
      </c>
      <c r="B216" s="343" t="s">
        <v>1106</v>
      </c>
      <c r="C216" s="60">
        <f t="shared" si="16"/>
        <v>3773061.65</v>
      </c>
      <c r="D216" s="8">
        <v>3773061.65</v>
      </c>
      <c r="E216" s="87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10"/>
      <c r="Q216" s="32"/>
    </row>
    <row r="217" spans="1:17" s="15" customFormat="1" x14ac:dyDescent="0.3">
      <c r="A217" s="291">
        <v>40</v>
      </c>
      <c r="B217" s="290" t="s">
        <v>224</v>
      </c>
      <c r="C217" s="127">
        <f t="shared" si="16"/>
        <v>5063417</v>
      </c>
      <c r="D217" s="114"/>
      <c r="E217" s="130"/>
      <c r="F217" s="114"/>
      <c r="G217" s="114">
        <v>1123</v>
      </c>
      <c r="H217" s="114">
        <v>5063417</v>
      </c>
      <c r="I217" s="114"/>
      <c r="J217" s="32"/>
      <c r="K217" s="32"/>
      <c r="L217" s="32"/>
      <c r="M217" s="32"/>
      <c r="N217" s="32"/>
      <c r="O217" s="32"/>
      <c r="P217" s="128"/>
      <c r="Q217" s="32"/>
    </row>
    <row r="218" spans="1:17" s="15" customFormat="1" ht="21.75" customHeight="1" x14ac:dyDescent="0.3">
      <c r="A218" s="291">
        <v>41</v>
      </c>
      <c r="B218" s="343" t="s">
        <v>253</v>
      </c>
      <c r="C218" s="60">
        <f t="shared" si="16"/>
        <v>5556353</v>
      </c>
      <c r="D218" s="8"/>
      <c r="E218" s="87"/>
      <c r="F218" s="8"/>
      <c r="G218" s="8">
        <v>1120</v>
      </c>
      <c r="H218" s="8">
        <v>5556353</v>
      </c>
      <c r="I218" s="8"/>
      <c r="J218" s="8"/>
      <c r="K218" s="8"/>
      <c r="L218" s="8"/>
      <c r="M218" s="8"/>
      <c r="N218" s="8"/>
      <c r="O218" s="8"/>
      <c r="P218" s="110"/>
      <c r="Q218" s="32"/>
    </row>
    <row r="219" spans="1:17" s="15" customFormat="1" ht="20.25" customHeight="1" x14ac:dyDescent="0.3">
      <c r="A219" s="291">
        <v>42</v>
      </c>
      <c r="B219" s="343" t="s">
        <v>1089</v>
      </c>
      <c r="C219" s="60">
        <f t="shared" si="16"/>
        <v>9685708.5</v>
      </c>
      <c r="D219" s="8"/>
      <c r="E219" s="87"/>
      <c r="F219" s="8"/>
      <c r="G219" s="8">
        <v>1950</v>
      </c>
      <c r="H219" s="8">
        <v>9685708.5</v>
      </c>
      <c r="I219" s="8"/>
      <c r="J219" s="8"/>
      <c r="K219" s="8"/>
      <c r="L219" s="8"/>
      <c r="M219" s="8"/>
      <c r="N219" s="8"/>
      <c r="O219" s="8"/>
      <c r="P219" s="110"/>
      <c r="Q219" s="32"/>
    </row>
    <row r="220" spans="1:17" s="15" customFormat="1" ht="20.25" customHeight="1" x14ac:dyDescent="0.3">
      <c r="A220" s="291">
        <v>43</v>
      </c>
      <c r="B220" s="343" t="s">
        <v>341</v>
      </c>
      <c r="C220" s="60">
        <f t="shared" si="16"/>
        <v>7049623</v>
      </c>
      <c r="D220" s="8"/>
      <c r="E220" s="87"/>
      <c r="F220" s="8"/>
      <c r="G220" s="8">
        <v>1421</v>
      </c>
      <c r="H220" s="8">
        <v>7049623</v>
      </c>
      <c r="I220" s="8"/>
      <c r="J220" s="8"/>
      <c r="K220" s="8"/>
      <c r="L220" s="8"/>
      <c r="M220" s="8"/>
      <c r="N220" s="8"/>
      <c r="O220" s="8"/>
      <c r="P220" s="110"/>
      <c r="Q220" s="32"/>
    </row>
    <row r="221" spans="1:17" s="15" customFormat="1" ht="20.25" customHeight="1" x14ac:dyDescent="0.3">
      <c r="A221" s="291">
        <v>44</v>
      </c>
      <c r="B221" s="345" t="s">
        <v>331</v>
      </c>
      <c r="C221" s="58">
        <f t="shared" si="16"/>
        <v>3777088.25</v>
      </c>
      <c r="D221" s="8"/>
      <c r="E221" s="87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10"/>
      <c r="Q221" s="8">
        <v>3777088.25</v>
      </c>
    </row>
    <row r="222" spans="1:17" s="15" customFormat="1" ht="20.25" customHeight="1" x14ac:dyDescent="0.3">
      <c r="A222" s="291">
        <v>45</v>
      </c>
      <c r="B222" s="345" t="s">
        <v>1090</v>
      </c>
      <c r="C222" s="58">
        <f t="shared" si="16"/>
        <v>2887887.55</v>
      </c>
      <c r="D222" s="8"/>
      <c r="E222" s="87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10"/>
      <c r="Q222" s="8">
        <v>2887887.55</v>
      </c>
    </row>
    <row r="223" spans="1:17" s="15" customFormat="1" ht="20.25" customHeight="1" x14ac:dyDescent="0.3">
      <c r="A223" s="291">
        <v>46</v>
      </c>
      <c r="B223" s="343" t="s">
        <v>1107</v>
      </c>
      <c r="C223" s="60">
        <f t="shared" si="16"/>
        <v>3981237.24</v>
      </c>
      <c r="D223" s="8"/>
      <c r="E223" s="87"/>
      <c r="F223" s="8"/>
      <c r="G223" s="8">
        <v>1130.1600000000001</v>
      </c>
      <c r="H223" s="8">
        <v>3981237.24</v>
      </c>
      <c r="I223" s="8"/>
      <c r="J223" s="8"/>
      <c r="K223" s="8"/>
      <c r="L223" s="8"/>
      <c r="M223" s="8"/>
      <c r="N223" s="8"/>
      <c r="O223" s="8"/>
      <c r="P223" s="110"/>
      <c r="Q223" s="32"/>
    </row>
    <row r="224" spans="1:17" s="15" customFormat="1" ht="20.25" customHeight="1" x14ac:dyDescent="0.3">
      <c r="A224" s="291">
        <v>47</v>
      </c>
      <c r="B224" s="343" t="s">
        <v>1108</v>
      </c>
      <c r="C224" s="60">
        <f t="shared" si="16"/>
        <v>3605959.03</v>
      </c>
      <c r="D224" s="8"/>
      <c r="E224" s="87"/>
      <c r="F224" s="8"/>
      <c r="G224" s="8">
        <v>1164</v>
      </c>
      <c r="H224" s="8">
        <v>3605959.03</v>
      </c>
      <c r="I224" s="8"/>
      <c r="J224" s="8"/>
      <c r="K224" s="8"/>
      <c r="L224" s="8"/>
      <c r="M224" s="8"/>
      <c r="N224" s="8"/>
      <c r="O224" s="8"/>
      <c r="P224" s="110"/>
      <c r="Q224" s="32"/>
    </row>
    <row r="225" spans="1:17" s="15" customFormat="1" ht="20.25" customHeight="1" x14ac:dyDescent="0.3">
      <c r="A225" s="291">
        <v>48</v>
      </c>
      <c r="B225" s="345" t="s">
        <v>332</v>
      </c>
      <c r="C225" s="58">
        <f t="shared" si="16"/>
        <v>6330626</v>
      </c>
      <c r="D225" s="8">
        <v>6330626</v>
      </c>
      <c r="E225" s="87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10"/>
      <c r="Q225" s="8"/>
    </row>
    <row r="226" spans="1:17" s="15" customFormat="1" ht="20.25" customHeight="1" x14ac:dyDescent="0.3">
      <c r="A226" s="291">
        <v>49</v>
      </c>
      <c r="B226" s="293" t="s">
        <v>980</v>
      </c>
      <c r="C226" s="143">
        <f t="shared" si="16"/>
        <v>223398</v>
      </c>
      <c r="D226" s="123"/>
      <c r="E226" s="124"/>
      <c r="F226" s="122"/>
      <c r="G226" s="122">
        <v>768</v>
      </c>
      <c r="H226" s="122">
        <v>223398</v>
      </c>
      <c r="I226" s="122"/>
      <c r="J226" s="122"/>
      <c r="K226" s="123"/>
      <c r="L226" s="123"/>
      <c r="M226" s="122"/>
      <c r="N226" s="122"/>
      <c r="O226" s="122"/>
      <c r="P226" s="125"/>
      <c r="Q226" s="122"/>
    </row>
    <row r="227" spans="1:17" s="15" customFormat="1" ht="20.25" customHeight="1" x14ac:dyDescent="0.3">
      <c r="A227" s="291">
        <v>50</v>
      </c>
      <c r="B227" s="343" t="s">
        <v>475</v>
      </c>
      <c r="C227" s="60">
        <f t="shared" si="16"/>
        <v>5412355.2999999998</v>
      </c>
      <c r="D227" s="8"/>
      <c r="E227" s="87"/>
      <c r="F227" s="8"/>
      <c r="G227" s="8">
        <v>2097.3000000000002</v>
      </c>
      <c r="H227" s="8">
        <v>5412355.2999999998</v>
      </c>
      <c r="I227" s="8"/>
      <c r="J227" s="8"/>
      <c r="K227" s="8"/>
      <c r="L227" s="8"/>
      <c r="M227" s="8"/>
      <c r="N227" s="8"/>
      <c r="O227" s="8"/>
      <c r="P227" s="110"/>
      <c r="Q227" s="32"/>
    </row>
    <row r="228" spans="1:17" s="15" customFormat="1" ht="20.25" customHeight="1" x14ac:dyDescent="0.3">
      <c r="A228" s="291">
        <v>51</v>
      </c>
      <c r="B228" s="345" t="s">
        <v>225</v>
      </c>
      <c r="C228" s="58">
        <f t="shared" si="16"/>
        <v>3572536.92</v>
      </c>
      <c r="D228" s="8"/>
      <c r="E228" s="87"/>
      <c r="F228" s="8"/>
      <c r="G228" s="8">
        <v>720.12</v>
      </c>
      <c r="H228" s="8">
        <v>3572536.92</v>
      </c>
      <c r="I228" s="8"/>
      <c r="J228" s="8"/>
      <c r="K228" s="8"/>
      <c r="L228" s="8"/>
      <c r="M228" s="8"/>
      <c r="N228" s="8"/>
      <c r="O228" s="8"/>
      <c r="P228" s="110"/>
      <c r="Q228" s="8"/>
    </row>
    <row r="229" spans="1:17" s="15" customFormat="1" x14ac:dyDescent="0.3">
      <c r="A229" s="291">
        <v>52</v>
      </c>
      <c r="B229" s="290" t="s">
        <v>1091</v>
      </c>
      <c r="C229" s="58">
        <f t="shared" si="16"/>
        <v>3646015.2</v>
      </c>
      <c r="D229" s="8"/>
      <c r="E229" s="87"/>
      <c r="F229" s="8"/>
      <c r="G229" s="8">
        <v>1035</v>
      </c>
      <c r="H229" s="8">
        <v>3646015.2</v>
      </c>
      <c r="I229" s="8"/>
      <c r="J229" s="8"/>
      <c r="K229" s="8"/>
      <c r="L229" s="8"/>
      <c r="M229" s="8"/>
      <c r="N229" s="8"/>
      <c r="O229" s="8"/>
      <c r="P229" s="110"/>
      <c r="Q229" s="32"/>
    </row>
    <row r="230" spans="1:17" s="15" customFormat="1" x14ac:dyDescent="0.3">
      <c r="A230" s="291">
        <v>53</v>
      </c>
      <c r="B230" s="290" t="s">
        <v>227</v>
      </c>
      <c r="C230" s="127">
        <f t="shared" si="16"/>
        <v>4982249.25</v>
      </c>
      <c r="D230" s="114"/>
      <c r="E230" s="130"/>
      <c r="F230" s="114"/>
      <c r="G230" s="114">
        <v>1079.73</v>
      </c>
      <c r="H230" s="114">
        <v>4982249.25</v>
      </c>
      <c r="I230" s="114"/>
      <c r="J230" s="32"/>
      <c r="K230" s="32"/>
      <c r="L230" s="32"/>
      <c r="M230" s="32"/>
      <c r="N230" s="32"/>
      <c r="O230" s="32"/>
      <c r="P230" s="128"/>
      <c r="Q230" s="32"/>
    </row>
    <row r="231" spans="1:17" s="15" customFormat="1" x14ac:dyDescent="0.3">
      <c r="A231" s="291">
        <v>54</v>
      </c>
      <c r="B231" s="290" t="s">
        <v>1092</v>
      </c>
      <c r="C231" s="127">
        <f t="shared" si="16"/>
        <v>3646015.2</v>
      </c>
      <c r="D231" s="114"/>
      <c r="E231" s="130"/>
      <c r="F231" s="114"/>
      <c r="G231" s="8">
        <v>1035</v>
      </c>
      <c r="H231" s="8">
        <v>3646015.2</v>
      </c>
      <c r="I231" s="114"/>
      <c r="J231" s="32"/>
      <c r="K231" s="32"/>
      <c r="L231" s="32"/>
      <c r="M231" s="32"/>
      <c r="N231" s="32"/>
      <c r="O231" s="32"/>
      <c r="P231" s="128"/>
      <c r="Q231" s="32"/>
    </row>
    <row r="232" spans="1:17" s="15" customFormat="1" ht="20.25" customHeight="1" x14ac:dyDescent="0.3">
      <c r="A232" s="291">
        <v>55</v>
      </c>
      <c r="B232" s="293" t="s">
        <v>986</v>
      </c>
      <c r="C232" s="143">
        <f t="shared" si="16"/>
        <v>180645</v>
      </c>
      <c r="D232" s="123"/>
      <c r="E232" s="124">
        <v>1</v>
      </c>
      <c r="F232" s="122">
        <v>180645</v>
      </c>
      <c r="G232" s="122"/>
      <c r="H232" s="122"/>
      <c r="I232" s="122"/>
      <c r="J232" s="122"/>
      <c r="K232" s="123"/>
      <c r="L232" s="123"/>
      <c r="M232" s="122"/>
      <c r="N232" s="122"/>
      <c r="O232" s="122"/>
      <c r="P232" s="125"/>
      <c r="Q232" s="122"/>
    </row>
    <row r="233" spans="1:17" s="15" customFormat="1" ht="20.25" customHeight="1" x14ac:dyDescent="0.3">
      <c r="A233" s="291">
        <v>56</v>
      </c>
      <c r="B233" s="293" t="s">
        <v>987</v>
      </c>
      <c r="C233" s="143">
        <f t="shared" si="16"/>
        <v>221134</v>
      </c>
      <c r="D233" s="123">
        <v>221134</v>
      </c>
      <c r="E233" s="124"/>
      <c r="F233" s="122"/>
      <c r="G233" s="122"/>
      <c r="H233" s="122"/>
      <c r="I233" s="122"/>
      <c r="J233" s="122"/>
      <c r="K233" s="123"/>
      <c r="L233" s="123"/>
      <c r="M233" s="122"/>
      <c r="N233" s="122"/>
      <c r="O233" s="122"/>
      <c r="P233" s="125"/>
      <c r="Q233" s="122"/>
    </row>
    <row r="234" spans="1:17" s="15" customFormat="1" ht="20.25" customHeight="1" x14ac:dyDescent="0.3">
      <c r="A234" s="291">
        <v>57</v>
      </c>
      <c r="B234" s="290" t="s">
        <v>928</v>
      </c>
      <c r="C234" s="127">
        <f t="shared" si="16"/>
        <v>5103831.6100000003</v>
      </c>
      <c r="D234" s="32"/>
      <c r="E234" s="130"/>
      <c r="F234" s="32"/>
      <c r="G234" s="32">
        <v>736.34</v>
      </c>
      <c r="H234" s="32">
        <v>5103831.6100000003</v>
      </c>
      <c r="I234" s="32"/>
      <c r="J234" s="32"/>
      <c r="K234" s="32"/>
      <c r="L234" s="32"/>
      <c r="M234" s="32"/>
      <c r="N234" s="32"/>
      <c r="O234" s="32"/>
      <c r="P234" s="128"/>
      <c r="Q234" s="32"/>
    </row>
    <row r="235" spans="1:17" s="15" customFormat="1" ht="20.25" customHeight="1" x14ac:dyDescent="0.3">
      <c r="A235" s="291">
        <v>58</v>
      </c>
      <c r="B235" s="346" t="s">
        <v>1109</v>
      </c>
      <c r="C235" s="347">
        <f t="shared" si="16"/>
        <v>3305666.35</v>
      </c>
      <c r="D235" s="348"/>
      <c r="E235" s="349"/>
      <c r="F235" s="348"/>
      <c r="G235" s="348"/>
      <c r="H235" s="348"/>
      <c r="I235" s="348"/>
      <c r="J235" s="348"/>
      <c r="K235" s="348"/>
      <c r="L235" s="348"/>
      <c r="M235" s="348">
        <v>3192.4</v>
      </c>
      <c r="N235" s="348">
        <v>3305666.35</v>
      </c>
      <c r="O235" s="348"/>
      <c r="P235" s="350"/>
      <c r="Q235" s="32"/>
    </row>
    <row r="236" spans="1:17" s="15" customFormat="1" x14ac:dyDescent="0.3">
      <c r="A236" s="291">
        <v>59</v>
      </c>
      <c r="B236" s="290" t="s">
        <v>231</v>
      </c>
      <c r="C236" s="351">
        <f t="shared" si="16"/>
        <v>3640295.28</v>
      </c>
      <c r="D236" s="32"/>
      <c r="E236" s="130"/>
      <c r="F236" s="32"/>
      <c r="G236" s="32">
        <v>1050</v>
      </c>
      <c r="H236" s="32">
        <v>3640295.28</v>
      </c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s="15" customFormat="1" x14ac:dyDescent="0.3">
      <c r="A237" s="291">
        <v>60</v>
      </c>
      <c r="B237" s="352" t="s">
        <v>1110</v>
      </c>
      <c r="C237" s="353">
        <f t="shared" si="16"/>
        <v>3611522.06</v>
      </c>
      <c r="D237" s="354">
        <v>280590</v>
      </c>
      <c r="E237" s="355"/>
      <c r="F237" s="354"/>
      <c r="G237" s="354"/>
      <c r="H237" s="354"/>
      <c r="I237" s="354"/>
      <c r="J237" s="354"/>
      <c r="K237" s="354"/>
      <c r="L237" s="354"/>
      <c r="M237" s="354">
        <v>3216.8</v>
      </c>
      <c r="N237" s="354">
        <v>3330932.06</v>
      </c>
      <c r="O237" s="354"/>
      <c r="P237" s="356"/>
      <c r="Q237" s="32"/>
    </row>
    <row r="238" spans="1:17" s="15" customFormat="1" x14ac:dyDescent="0.3">
      <c r="A238" s="291">
        <v>61</v>
      </c>
      <c r="B238" s="343" t="s">
        <v>1111</v>
      </c>
      <c r="C238" s="60">
        <f t="shared" si="16"/>
        <v>340705</v>
      </c>
      <c r="D238" s="8"/>
      <c r="E238" s="87"/>
      <c r="F238" s="8"/>
      <c r="G238" s="8"/>
      <c r="H238" s="8"/>
      <c r="I238" s="8"/>
      <c r="J238" s="8"/>
      <c r="K238" s="8"/>
      <c r="L238" s="8"/>
      <c r="M238" s="8">
        <v>2530</v>
      </c>
      <c r="N238" s="8">
        <v>340705</v>
      </c>
      <c r="O238" s="8"/>
      <c r="P238" s="110"/>
      <c r="Q238" s="32"/>
    </row>
    <row r="239" spans="1:17" s="15" customFormat="1" x14ac:dyDescent="0.3">
      <c r="A239" s="291">
        <v>62</v>
      </c>
      <c r="B239" s="290" t="s">
        <v>1093</v>
      </c>
      <c r="C239" s="127">
        <f t="shared" si="16"/>
        <v>7062140.1200000001</v>
      </c>
      <c r="D239" s="32"/>
      <c r="E239" s="130"/>
      <c r="F239" s="32"/>
      <c r="G239" s="32">
        <v>1423.52</v>
      </c>
      <c r="H239" s="32">
        <v>7062140.1200000001</v>
      </c>
      <c r="I239" s="32"/>
      <c r="J239" s="32"/>
      <c r="K239" s="32"/>
      <c r="L239" s="32"/>
      <c r="M239" s="32"/>
      <c r="N239" s="32"/>
      <c r="O239" s="32"/>
      <c r="P239" s="128"/>
      <c r="Q239" s="32"/>
    </row>
    <row r="240" spans="1:17" s="15" customFormat="1" ht="20.25" customHeight="1" x14ac:dyDescent="0.3">
      <c r="A240" s="291">
        <v>63</v>
      </c>
      <c r="B240" s="131" t="s">
        <v>255</v>
      </c>
      <c r="C240" s="127">
        <f t="shared" si="16"/>
        <v>7380108</v>
      </c>
      <c r="D240" s="32"/>
      <c r="E240" s="130"/>
      <c r="F240" s="32"/>
      <c r="G240" s="32">
        <v>1634</v>
      </c>
      <c r="H240" s="32">
        <v>7380108</v>
      </c>
      <c r="I240" s="32"/>
      <c r="J240" s="32"/>
      <c r="K240" s="32"/>
      <c r="L240" s="32"/>
      <c r="M240" s="32"/>
      <c r="N240" s="32"/>
      <c r="O240" s="32"/>
      <c r="P240" s="128"/>
      <c r="Q240" s="32"/>
    </row>
    <row r="241" spans="1:17" s="15" customFormat="1" ht="20.25" customHeight="1" x14ac:dyDescent="0.3">
      <c r="A241" s="291">
        <v>64</v>
      </c>
      <c r="B241" s="290" t="s">
        <v>233</v>
      </c>
      <c r="C241" s="127">
        <f t="shared" si="16"/>
        <v>5068587.34</v>
      </c>
      <c r="D241" s="32"/>
      <c r="E241" s="130"/>
      <c r="F241" s="32"/>
      <c r="G241" s="32">
        <v>1125</v>
      </c>
      <c r="H241" s="32">
        <v>5068587.34</v>
      </c>
      <c r="I241" s="32"/>
      <c r="J241" s="32"/>
      <c r="K241" s="32"/>
      <c r="L241" s="32"/>
      <c r="M241" s="32"/>
      <c r="N241" s="32"/>
      <c r="O241" s="32"/>
      <c r="P241" s="128"/>
      <c r="Q241" s="32"/>
    </row>
    <row r="242" spans="1:17" s="15" customFormat="1" ht="20.25" customHeight="1" x14ac:dyDescent="0.3">
      <c r="A242" s="291">
        <v>65</v>
      </c>
      <c r="B242" s="290" t="s">
        <v>234</v>
      </c>
      <c r="C242" s="127">
        <f t="shared" ref="C242:C273" si="17">D242+F242+H242+J242+L242+N242+P242+Q242</f>
        <v>8348928.3399999999</v>
      </c>
      <c r="D242" s="32"/>
      <c r="E242" s="130"/>
      <c r="F242" s="32"/>
      <c r="G242" s="32">
        <v>1857</v>
      </c>
      <c r="H242" s="32">
        <v>8348928.3399999999</v>
      </c>
      <c r="I242" s="32"/>
      <c r="J242" s="32"/>
      <c r="K242" s="32"/>
      <c r="L242" s="32"/>
      <c r="M242" s="32"/>
      <c r="N242" s="32"/>
      <c r="O242" s="32"/>
      <c r="P242" s="128"/>
      <c r="Q242" s="32"/>
    </row>
    <row r="243" spans="1:17" s="15" customFormat="1" ht="20.25" customHeight="1" x14ac:dyDescent="0.3">
      <c r="A243" s="291">
        <v>66</v>
      </c>
      <c r="B243" s="290" t="s">
        <v>235</v>
      </c>
      <c r="C243" s="127">
        <f t="shared" si="17"/>
        <v>6432411.2800000003</v>
      </c>
      <c r="D243" s="32"/>
      <c r="E243" s="130"/>
      <c r="F243" s="32"/>
      <c r="G243" s="32">
        <v>1638</v>
      </c>
      <c r="H243" s="32">
        <v>6432411.2800000003</v>
      </c>
      <c r="I243" s="32"/>
      <c r="J243" s="32"/>
      <c r="K243" s="32"/>
      <c r="L243" s="32"/>
      <c r="M243" s="32"/>
      <c r="N243" s="32"/>
      <c r="O243" s="32"/>
      <c r="P243" s="128"/>
      <c r="Q243" s="32"/>
    </row>
    <row r="244" spans="1:17" s="15" customFormat="1" ht="20.25" customHeight="1" x14ac:dyDescent="0.3">
      <c r="A244" s="291">
        <v>67</v>
      </c>
      <c r="B244" s="290" t="s">
        <v>236</v>
      </c>
      <c r="C244" s="127">
        <f t="shared" si="17"/>
        <v>7380505.8799999999</v>
      </c>
      <c r="D244" s="32"/>
      <c r="E244" s="130"/>
      <c r="F244" s="32"/>
      <c r="G244" s="32">
        <v>1857</v>
      </c>
      <c r="H244" s="32">
        <v>7380505.8799999999</v>
      </c>
      <c r="I244" s="32"/>
      <c r="J244" s="32"/>
      <c r="K244" s="32"/>
      <c r="L244" s="32"/>
      <c r="M244" s="32"/>
      <c r="N244" s="32"/>
      <c r="O244" s="32"/>
      <c r="P244" s="128"/>
      <c r="Q244" s="32"/>
    </row>
    <row r="245" spans="1:17" s="15" customFormat="1" ht="20.25" customHeight="1" x14ac:dyDescent="0.3">
      <c r="A245" s="291">
        <v>68</v>
      </c>
      <c r="B245" s="290" t="s">
        <v>321</v>
      </c>
      <c r="C245" s="127">
        <f t="shared" si="17"/>
        <v>5901492.7199999997</v>
      </c>
      <c r="D245" s="32"/>
      <c r="E245" s="130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128"/>
      <c r="Q245" s="32">
        <v>5901492.7199999997</v>
      </c>
    </row>
    <row r="246" spans="1:17" s="15" customFormat="1" ht="20.25" customHeight="1" x14ac:dyDescent="0.3">
      <c r="A246" s="291">
        <v>69</v>
      </c>
      <c r="B246" s="345" t="s">
        <v>322</v>
      </c>
      <c r="C246" s="58">
        <f t="shared" si="17"/>
        <v>4171960.8</v>
      </c>
      <c r="D246" s="8"/>
      <c r="E246" s="87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10"/>
      <c r="Q246" s="8">
        <v>4171960.8</v>
      </c>
    </row>
    <row r="247" spans="1:17" s="15" customFormat="1" ht="20.25" customHeight="1" x14ac:dyDescent="0.3">
      <c r="A247" s="291">
        <v>70</v>
      </c>
      <c r="B247" s="343" t="s">
        <v>1156</v>
      </c>
      <c r="C247" s="58">
        <f t="shared" si="17"/>
        <v>8463542.4000000004</v>
      </c>
      <c r="D247" s="8"/>
      <c r="E247" s="87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10"/>
      <c r="Q247" s="8">
        <v>8463542.4000000004</v>
      </c>
    </row>
    <row r="248" spans="1:17" s="15" customFormat="1" ht="20.25" customHeight="1" x14ac:dyDescent="0.3">
      <c r="A248" s="291">
        <v>71</v>
      </c>
      <c r="B248" s="343" t="s">
        <v>1112</v>
      </c>
      <c r="C248" s="60">
        <f t="shared" si="17"/>
        <v>2692009.99</v>
      </c>
      <c r="D248" s="8"/>
      <c r="E248" s="87"/>
      <c r="F248" s="8"/>
      <c r="G248" s="8">
        <v>869.3</v>
      </c>
      <c r="H248" s="8">
        <v>2692009.99</v>
      </c>
      <c r="I248" s="8"/>
      <c r="J248" s="8"/>
      <c r="K248" s="8"/>
      <c r="L248" s="8"/>
      <c r="M248" s="8"/>
      <c r="N248" s="8"/>
      <c r="O248" s="8"/>
      <c r="P248" s="110"/>
      <c r="Q248" s="32"/>
    </row>
    <row r="249" spans="1:17" s="15" customFormat="1" ht="20.25" customHeight="1" x14ac:dyDescent="0.3">
      <c r="A249" s="291">
        <v>72</v>
      </c>
      <c r="B249" s="343" t="s">
        <v>342</v>
      </c>
      <c r="C249" s="60">
        <f t="shared" si="17"/>
        <v>7141113.9000000004</v>
      </c>
      <c r="D249" s="8"/>
      <c r="E249" s="87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10"/>
      <c r="Q249" s="32">
        <v>7141113.9000000004</v>
      </c>
    </row>
    <row r="250" spans="1:17" s="15" customFormat="1" ht="20.25" customHeight="1" x14ac:dyDescent="0.3">
      <c r="A250" s="291">
        <v>73</v>
      </c>
      <c r="B250" s="343" t="s">
        <v>1113</v>
      </c>
      <c r="C250" s="60">
        <f t="shared" si="17"/>
        <v>9091116</v>
      </c>
      <c r="D250" s="8">
        <v>9091116</v>
      </c>
      <c r="E250" s="87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10"/>
      <c r="Q250" s="32"/>
    </row>
    <row r="251" spans="1:17" s="15" customFormat="1" ht="20.25" customHeight="1" x14ac:dyDescent="0.3">
      <c r="A251" s="291">
        <v>74</v>
      </c>
      <c r="B251" s="290" t="s">
        <v>829</v>
      </c>
      <c r="C251" s="127">
        <f t="shared" si="17"/>
        <v>3316968</v>
      </c>
      <c r="D251" s="32"/>
      <c r="E251" s="130"/>
      <c r="F251" s="32"/>
      <c r="G251" s="32">
        <v>1090</v>
      </c>
      <c r="H251" s="32">
        <v>3316968</v>
      </c>
      <c r="I251" s="32"/>
      <c r="J251" s="32"/>
      <c r="K251" s="32"/>
      <c r="L251" s="32"/>
      <c r="M251" s="32"/>
      <c r="N251" s="32"/>
      <c r="O251" s="32"/>
      <c r="P251" s="128"/>
      <c r="Q251" s="32"/>
    </row>
    <row r="252" spans="1:17" s="15" customFormat="1" x14ac:dyDescent="0.3">
      <c r="A252" s="291">
        <v>75</v>
      </c>
      <c r="B252" s="293" t="s">
        <v>1095</v>
      </c>
      <c r="C252" s="127">
        <f t="shared" si="17"/>
        <v>3256767</v>
      </c>
      <c r="D252" s="123"/>
      <c r="E252" s="124"/>
      <c r="F252" s="122"/>
      <c r="G252" s="122">
        <v>900</v>
      </c>
      <c r="H252" s="122">
        <v>3256767</v>
      </c>
      <c r="I252" s="122"/>
      <c r="J252" s="122"/>
      <c r="K252" s="123"/>
      <c r="L252" s="123"/>
      <c r="M252" s="122"/>
      <c r="N252" s="122"/>
      <c r="O252" s="122"/>
      <c r="P252" s="125"/>
      <c r="Q252" s="122"/>
    </row>
    <row r="253" spans="1:17" s="15" customFormat="1" ht="20.25" customHeight="1" x14ac:dyDescent="0.3">
      <c r="A253" s="291">
        <v>76</v>
      </c>
      <c r="B253" s="343" t="s">
        <v>1114</v>
      </c>
      <c r="C253" s="60">
        <f t="shared" si="17"/>
        <v>512000</v>
      </c>
      <c r="D253" s="8"/>
      <c r="E253" s="87"/>
      <c r="F253" s="8"/>
      <c r="G253" s="8"/>
      <c r="H253" s="8">
        <v>512000</v>
      </c>
      <c r="I253" s="8"/>
      <c r="J253" s="8"/>
      <c r="K253" s="8"/>
      <c r="L253" s="8"/>
      <c r="M253" s="8"/>
      <c r="N253" s="8"/>
      <c r="O253" s="8"/>
      <c r="P253" s="110"/>
      <c r="Q253" s="32"/>
    </row>
    <row r="254" spans="1:17" s="15" customFormat="1" ht="20.25" customHeight="1" x14ac:dyDescent="0.3">
      <c r="A254" s="291">
        <v>77</v>
      </c>
      <c r="B254" s="290" t="s">
        <v>830</v>
      </c>
      <c r="C254" s="127">
        <f t="shared" si="17"/>
        <v>3590950</v>
      </c>
      <c r="D254" s="32"/>
      <c r="E254" s="130"/>
      <c r="F254" s="32"/>
      <c r="G254" s="32">
        <v>1190</v>
      </c>
      <c r="H254" s="32">
        <v>3590950</v>
      </c>
      <c r="I254" s="32"/>
      <c r="J254" s="32"/>
      <c r="K254" s="32"/>
      <c r="L254" s="32"/>
      <c r="M254" s="32"/>
      <c r="N254" s="32"/>
      <c r="O254" s="32"/>
      <c r="P254" s="128"/>
      <c r="Q254" s="32"/>
    </row>
    <row r="255" spans="1:17" s="15" customFormat="1" ht="20.25" customHeight="1" x14ac:dyDescent="0.3">
      <c r="A255" s="291">
        <v>78</v>
      </c>
      <c r="B255" s="343" t="s">
        <v>1115</v>
      </c>
      <c r="C255" s="60">
        <f t="shared" si="17"/>
        <v>4896217.3600000003</v>
      </c>
      <c r="D255" s="8">
        <v>4896217.3600000003</v>
      </c>
      <c r="E255" s="87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10"/>
      <c r="Q255" s="32"/>
    </row>
    <row r="256" spans="1:17" s="15" customFormat="1" x14ac:dyDescent="0.3">
      <c r="A256" s="291">
        <v>79</v>
      </c>
      <c r="B256" s="345" t="s">
        <v>1094</v>
      </c>
      <c r="C256" s="58">
        <f t="shared" si="17"/>
        <v>6347656.7999999998</v>
      </c>
      <c r="D256" s="32"/>
      <c r="E256" s="130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128"/>
      <c r="Q256" s="32">
        <v>6347656.7999999998</v>
      </c>
    </row>
    <row r="257" spans="1:17" s="15" customFormat="1" x14ac:dyDescent="0.3">
      <c r="A257" s="291">
        <v>80</v>
      </c>
      <c r="B257" s="345" t="s">
        <v>831</v>
      </c>
      <c r="C257" s="58">
        <f t="shared" si="17"/>
        <v>6518267.9900000002</v>
      </c>
      <c r="D257" s="8"/>
      <c r="E257" s="87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10"/>
      <c r="Q257" s="8">
        <v>6518267.9900000002</v>
      </c>
    </row>
    <row r="258" spans="1:17" s="15" customFormat="1" ht="20.25" customHeight="1" x14ac:dyDescent="0.3">
      <c r="A258" s="291">
        <v>81</v>
      </c>
      <c r="B258" s="293" t="s">
        <v>993</v>
      </c>
      <c r="C258" s="143">
        <f t="shared" si="17"/>
        <v>161000</v>
      </c>
      <c r="D258" s="123"/>
      <c r="E258" s="124"/>
      <c r="F258" s="122"/>
      <c r="G258" s="122">
        <v>1080</v>
      </c>
      <c r="H258" s="122">
        <v>161000</v>
      </c>
      <c r="I258" s="122"/>
      <c r="J258" s="122"/>
      <c r="K258" s="123"/>
      <c r="L258" s="123"/>
      <c r="M258" s="122"/>
      <c r="N258" s="122"/>
      <c r="O258" s="122"/>
      <c r="P258" s="125"/>
      <c r="Q258" s="122"/>
    </row>
    <row r="259" spans="1:17" s="15" customFormat="1" x14ac:dyDescent="0.3">
      <c r="A259" s="291">
        <v>82</v>
      </c>
      <c r="B259" s="343" t="s">
        <v>256</v>
      </c>
      <c r="C259" s="60">
        <f t="shared" si="17"/>
        <v>3908120</v>
      </c>
      <c r="D259" s="8"/>
      <c r="E259" s="87"/>
      <c r="F259" s="8"/>
      <c r="G259" s="8">
        <v>1080</v>
      </c>
      <c r="H259" s="8">
        <v>3908120</v>
      </c>
      <c r="I259" s="8"/>
      <c r="J259" s="8"/>
      <c r="K259" s="8"/>
      <c r="L259" s="8"/>
      <c r="M259" s="8"/>
      <c r="N259" s="8"/>
      <c r="O259" s="8"/>
      <c r="P259" s="110"/>
      <c r="Q259" s="32"/>
    </row>
    <row r="260" spans="1:17" s="15" customFormat="1" ht="20.25" customHeight="1" x14ac:dyDescent="0.3">
      <c r="A260" s="291">
        <v>83</v>
      </c>
      <c r="B260" s="343" t="s">
        <v>343</v>
      </c>
      <c r="C260" s="60">
        <f t="shared" si="17"/>
        <v>2317245</v>
      </c>
      <c r="D260" s="8"/>
      <c r="E260" s="87"/>
      <c r="F260" s="8"/>
      <c r="G260" s="8">
        <v>657.8</v>
      </c>
      <c r="H260" s="8">
        <v>2317245</v>
      </c>
      <c r="I260" s="8"/>
      <c r="J260" s="8"/>
      <c r="K260" s="8"/>
      <c r="L260" s="8"/>
      <c r="M260" s="8"/>
      <c r="N260" s="8"/>
      <c r="O260" s="8"/>
      <c r="P260" s="110"/>
      <c r="Q260" s="32"/>
    </row>
    <row r="261" spans="1:17" s="15" customFormat="1" x14ac:dyDescent="0.3">
      <c r="A261" s="291">
        <v>84</v>
      </c>
      <c r="B261" s="343" t="s">
        <v>396</v>
      </c>
      <c r="C261" s="60">
        <f t="shared" si="17"/>
        <v>3622248</v>
      </c>
      <c r="D261" s="8"/>
      <c r="E261" s="87"/>
      <c r="F261" s="8"/>
      <c r="G261" s="8">
        <v>1001</v>
      </c>
      <c r="H261" s="8">
        <v>3622248</v>
      </c>
      <c r="I261" s="8"/>
      <c r="J261" s="8"/>
      <c r="K261" s="8"/>
      <c r="L261" s="8"/>
      <c r="M261" s="8"/>
      <c r="N261" s="8"/>
      <c r="O261" s="8"/>
      <c r="P261" s="110"/>
      <c r="Q261" s="32"/>
    </row>
    <row r="262" spans="1:17" s="15" customFormat="1" ht="20.25" customHeight="1" x14ac:dyDescent="0.3">
      <c r="A262" s="291">
        <v>85</v>
      </c>
      <c r="B262" s="290" t="s">
        <v>505</v>
      </c>
      <c r="C262" s="127">
        <f t="shared" si="17"/>
        <v>3210446.12</v>
      </c>
      <c r="D262" s="32">
        <v>2064027.56</v>
      </c>
      <c r="E262" s="130"/>
      <c r="F262" s="32"/>
      <c r="G262" s="32">
        <v>486.78</v>
      </c>
      <c r="H262" s="32">
        <v>1146418.56</v>
      </c>
      <c r="I262" s="32"/>
      <c r="J262" s="32"/>
      <c r="K262" s="32"/>
      <c r="L262" s="32"/>
      <c r="M262" s="32"/>
      <c r="N262" s="32"/>
      <c r="O262" s="32"/>
      <c r="P262" s="128"/>
      <c r="Q262" s="32"/>
    </row>
    <row r="263" spans="1:17" s="15" customFormat="1" ht="20.25" customHeight="1" x14ac:dyDescent="0.3">
      <c r="A263" s="291">
        <v>86</v>
      </c>
      <c r="B263" s="293" t="s">
        <v>994</v>
      </c>
      <c r="C263" s="143">
        <f t="shared" si="17"/>
        <v>251100</v>
      </c>
      <c r="D263" s="123"/>
      <c r="E263" s="124"/>
      <c r="F263" s="122"/>
      <c r="G263" s="122"/>
      <c r="H263" s="122"/>
      <c r="I263" s="122">
        <v>670.02</v>
      </c>
      <c r="J263" s="122">
        <v>83800</v>
      </c>
      <c r="K263" s="123">
        <v>3350.1</v>
      </c>
      <c r="L263" s="123">
        <v>167300</v>
      </c>
      <c r="M263" s="122"/>
      <c r="N263" s="122"/>
      <c r="O263" s="122"/>
      <c r="P263" s="125"/>
      <c r="Q263" s="122"/>
    </row>
    <row r="264" spans="1:17" s="15" customFormat="1" ht="20.25" customHeight="1" x14ac:dyDescent="0.3">
      <c r="A264" s="291">
        <v>87</v>
      </c>
      <c r="B264" s="290" t="s">
        <v>929</v>
      </c>
      <c r="C264" s="127">
        <f t="shared" si="17"/>
        <v>1460663.59</v>
      </c>
      <c r="D264" s="32"/>
      <c r="E264" s="130"/>
      <c r="F264" s="32"/>
      <c r="G264" s="32">
        <v>348</v>
      </c>
      <c r="H264" s="32">
        <v>1460663.59</v>
      </c>
      <c r="I264" s="32"/>
      <c r="J264" s="32"/>
      <c r="K264" s="32"/>
      <c r="L264" s="32"/>
      <c r="M264" s="32"/>
      <c r="N264" s="32"/>
      <c r="O264" s="32"/>
      <c r="P264" s="128"/>
      <c r="Q264" s="32"/>
    </row>
    <row r="265" spans="1:17" s="15" customFormat="1" x14ac:dyDescent="0.3">
      <c r="A265" s="291">
        <v>88</v>
      </c>
      <c r="B265" s="343" t="s">
        <v>1116</v>
      </c>
      <c r="C265" s="60">
        <f t="shared" si="17"/>
        <v>13048241.460000001</v>
      </c>
      <c r="D265" s="8">
        <v>13048241.460000001</v>
      </c>
      <c r="E265" s="87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10"/>
      <c r="Q265" s="32"/>
    </row>
    <row r="266" spans="1:17" s="15" customFormat="1" ht="20.25" customHeight="1" x14ac:dyDescent="0.3">
      <c r="A266" s="291">
        <v>89</v>
      </c>
      <c r="B266" s="290" t="s">
        <v>1096</v>
      </c>
      <c r="C266" s="127">
        <f t="shared" si="17"/>
        <v>3691002.6</v>
      </c>
      <c r="D266" s="32"/>
      <c r="E266" s="130"/>
      <c r="F266" s="32"/>
      <c r="G266" s="32">
        <v>1010</v>
      </c>
      <c r="H266" s="32">
        <v>3691002.6</v>
      </c>
      <c r="I266" s="32"/>
      <c r="J266" s="32"/>
      <c r="K266" s="32"/>
      <c r="L266" s="32"/>
      <c r="M266" s="32"/>
      <c r="N266" s="32"/>
      <c r="O266" s="32"/>
      <c r="P266" s="128"/>
      <c r="Q266" s="32"/>
    </row>
    <row r="267" spans="1:17" s="15" customFormat="1" x14ac:dyDescent="0.3">
      <c r="A267" s="291">
        <v>90</v>
      </c>
      <c r="B267" s="290" t="s">
        <v>853</v>
      </c>
      <c r="C267" s="127">
        <f t="shared" si="17"/>
        <v>1639135.6</v>
      </c>
      <c r="D267" s="32">
        <v>1639135.6</v>
      </c>
      <c r="E267" s="130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128"/>
      <c r="Q267" s="32"/>
    </row>
    <row r="268" spans="1:17" s="15" customFormat="1" ht="20.25" customHeight="1" x14ac:dyDescent="0.3">
      <c r="A268" s="291">
        <v>91</v>
      </c>
      <c r="B268" s="290" t="s">
        <v>423</v>
      </c>
      <c r="C268" s="127">
        <f t="shared" si="17"/>
        <v>4609664.1100000003</v>
      </c>
      <c r="D268" s="32"/>
      <c r="E268" s="130"/>
      <c r="F268" s="32"/>
      <c r="G268" s="32">
        <v>1030</v>
      </c>
      <c r="H268" s="32">
        <v>4609664.1100000003</v>
      </c>
      <c r="I268" s="32"/>
      <c r="J268" s="32"/>
      <c r="K268" s="32"/>
      <c r="L268" s="32"/>
      <c r="M268" s="32"/>
      <c r="N268" s="32"/>
      <c r="O268" s="32"/>
      <c r="P268" s="128"/>
      <c r="Q268" s="32"/>
    </row>
    <row r="269" spans="1:17" s="15" customFormat="1" ht="20.25" customHeight="1" x14ac:dyDescent="0.3">
      <c r="A269" s="291">
        <v>92</v>
      </c>
      <c r="B269" s="293" t="s">
        <v>997</v>
      </c>
      <c r="C269" s="143">
        <f t="shared" si="17"/>
        <v>213565.84</v>
      </c>
      <c r="D269" s="123"/>
      <c r="E269" s="124"/>
      <c r="F269" s="122"/>
      <c r="G269" s="122">
        <v>1920</v>
      </c>
      <c r="H269" s="122">
        <v>213565.84</v>
      </c>
      <c r="I269" s="122"/>
      <c r="J269" s="122"/>
      <c r="K269" s="123"/>
      <c r="L269" s="123"/>
      <c r="M269" s="122"/>
      <c r="N269" s="122"/>
      <c r="O269" s="122"/>
      <c r="P269" s="125"/>
      <c r="Q269" s="122"/>
    </row>
    <row r="270" spans="1:17" s="15" customFormat="1" x14ac:dyDescent="0.3">
      <c r="A270" s="291">
        <v>93</v>
      </c>
      <c r="B270" s="290" t="s">
        <v>1097</v>
      </c>
      <c r="C270" s="127">
        <f t="shared" si="17"/>
        <v>6631685.9400000004</v>
      </c>
      <c r="D270" s="123"/>
      <c r="E270" s="124"/>
      <c r="F270" s="122"/>
      <c r="G270" s="122">
        <v>1380</v>
      </c>
      <c r="H270" s="122">
        <v>6631685.9400000004</v>
      </c>
      <c r="I270" s="122"/>
      <c r="J270" s="122"/>
      <c r="K270" s="123"/>
      <c r="L270" s="123"/>
      <c r="M270" s="122"/>
      <c r="N270" s="122"/>
      <c r="O270" s="122"/>
      <c r="P270" s="125"/>
      <c r="Q270" s="122"/>
    </row>
    <row r="271" spans="1:17" s="15" customFormat="1" x14ac:dyDescent="0.3">
      <c r="A271" s="291">
        <v>94</v>
      </c>
      <c r="B271" s="290" t="s">
        <v>833</v>
      </c>
      <c r="C271" s="127">
        <f t="shared" si="17"/>
        <v>5332698.3499999996</v>
      </c>
      <c r="D271" s="32"/>
      <c r="E271" s="130"/>
      <c r="F271" s="32"/>
      <c r="G271" s="32">
        <v>936</v>
      </c>
      <c r="H271" s="32">
        <v>2848332.24</v>
      </c>
      <c r="I271" s="32"/>
      <c r="J271" s="32"/>
      <c r="K271" s="32"/>
      <c r="L271" s="32"/>
      <c r="M271" s="32"/>
      <c r="N271" s="32"/>
      <c r="O271" s="32">
        <v>1008</v>
      </c>
      <c r="P271" s="128">
        <v>2484366.11</v>
      </c>
      <c r="Q271" s="32"/>
    </row>
    <row r="272" spans="1:17" s="15" customFormat="1" x14ac:dyDescent="0.3">
      <c r="A272" s="291">
        <v>95</v>
      </c>
      <c r="B272" s="290" t="s">
        <v>1098</v>
      </c>
      <c r="C272" s="127">
        <f t="shared" si="17"/>
        <v>3005226</v>
      </c>
      <c r="D272" s="32"/>
      <c r="E272" s="130"/>
      <c r="F272" s="32"/>
      <c r="G272" s="32">
        <v>850</v>
      </c>
      <c r="H272" s="32">
        <v>3005226</v>
      </c>
      <c r="I272" s="32"/>
      <c r="J272" s="32"/>
      <c r="K272" s="32"/>
      <c r="L272" s="32"/>
      <c r="M272" s="32"/>
      <c r="N272" s="32"/>
      <c r="O272" s="32"/>
      <c r="P272" s="128"/>
      <c r="Q272" s="32"/>
    </row>
    <row r="273" spans="1:17" s="15" customFormat="1" x14ac:dyDescent="0.3">
      <c r="A273" s="291">
        <v>96</v>
      </c>
      <c r="B273" s="290" t="s">
        <v>1099</v>
      </c>
      <c r="C273" s="127">
        <f t="shared" si="17"/>
        <v>6500000</v>
      </c>
      <c r="D273" s="32"/>
      <c r="E273" s="130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128"/>
      <c r="Q273" s="32">
        <v>6500000</v>
      </c>
    </row>
    <row r="274" spans="1:17" s="15" customFormat="1" x14ac:dyDescent="0.3">
      <c r="A274" s="291">
        <v>97</v>
      </c>
      <c r="B274" s="290" t="s">
        <v>834</v>
      </c>
      <c r="C274" s="127">
        <f t="shared" ref="C274:C305" si="18">D274+F274+H274+J274+L274+N274+P274+Q274</f>
        <v>6441696</v>
      </c>
      <c r="D274" s="39"/>
      <c r="E274" s="137"/>
      <c r="F274" s="39"/>
      <c r="G274" s="39"/>
      <c r="H274" s="39"/>
      <c r="I274" s="32"/>
      <c r="J274" s="39"/>
      <c r="K274" s="39"/>
      <c r="L274" s="39"/>
      <c r="M274" s="39"/>
      <c r="N274" s="39"/>
      <c r="O274" s="39"/>
      <c r="P274" s="126"/>
      <c r="Q274" s="39">
        <v>6441696</v>
      </c>
    </row>
    <row r="275" spans="1:17" s="15" customFormat="1" ht="20.25" customHeight="1" x14ac:dyDescent="0.3">
      <c r="A275" s="291">
        <v>98</v>
      </c>
      <c r="B275" s="290" t="s">
        <v>239</v>
      </c>
      <c r="C275" s="127">
        <f t="shared" si="18"/>
        <v>2447444.2599999998</v>
      </c>
      <c r="D275" s="32"/>
      <c r="E275" s="130"/>
      <c r="F275" s="32"/>
      <c r="G275" s="32">
        <v>767</v>
      </c>
      <c r="H275" s="32">
        <v>2447444.2599999998</v>
      </c>
      <c r="I275" s="32"/>
      <c r="J275" s="32"/>
      <c r="K275" s="32"/>
      <c r="L275" s="32"/>
      <c r="M275" s="32"/>
      <c r="N275" s="32"/>
      <c r="O275" s="32"/>
      <c r="P275" s="128"/>
      <c r="Q275" s="32"/>
    </row>
    <row r="276" spans="1:17" s="15" customFormat="1" x14ac:dyDescent="0.3">
      <c r="A276" s="291">
        <v>99</v>
      </c>
      <c r="B276" s="290" t="s">
        <v>240</v>
      </c>
      <c r="C276" s="127">
        <f t="shared" si="18"/>
        <v>1592492.36</v>
      </c>
      <c r="D276" s="32">
        <v>1592492.36</v>
      </c>
      <c r="E276" s="130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128"/>
      <c r="Q276" s="32"/>
    </row>
    <row r="277" spans="1:17" s="15" customFormat="1" ht="20.25" customHeight="1" x14ac:dyDescent="0.3">
      <c r="A277" s="291">
        <v>100</v>
      </c>
      <c r="B277" s="345" t="s">
        <v>837</v>
      </c>
      <c r="C277" s="58">
        <f t="shared" si="18"/>
        <v>2043177</v>
      </c>
      <c r="D277" s="8"/>
      <c r="E277" s="87"/>
      <c r="F277" s="8"/>
      <c r="G277" s="8">
        <v>579</v>
      </c>
      <c r="H277" s="8">
        <v>2043177</v>
      </c>
      <c r="I277" s="8"/>
      <c r="J277" s="8"/>
      <c r="K277" s="8"/>
      <c r="L277" s="8"/>
      <c r="M277" s="8"/>
      <c r="N277" s="8"/>
      <c r="O277" s="8"/>
      <c r="P277" s="110"/>
      <c r="Q277" s="8"/>
    </row>
    <row r="278" spans="1:17" s="15" customFormat="1" ht="20.25" customHeight="1" x14ac:dyDescent="0.3">
      <c r="A278" s="291">
        <v>101</v>
      </c>
      <c r="B278" s="290" t="s">
        <v>419</v>
      </c>
      <c r="C278" s="127">
        <f t="shared" si="18"/>
        <v>3607097.02</v>
      </c>
      <c r="D278" s="39"/>
      <c r="E278" s="137"/>
      <c r="F278" s="39"/>
      <c r="G278" s="39">
        <v>755</v>
      </c>
      <c r="H278" s="39">
        <v>3607097.02</v>
      </c>
      <c r="I278" s="32"/>
      <c r="J278" s="39"/>
      <c r="K278" s="39"/>
      <c r="L278" s="39"/>
      <c r="M278" s="39"/>
      <c r="N278" s="39"/>
      <c r="O278" s="39"/>
      <c r="P278" s="126"/>
      <c r="Q278" s="39"/>
    </row>
    <row r="279" spans="1:17" s="15" customFormat="1" ht="20.25" customHeight="1" x14ac:dyDescent="0.3">
      <c r="A279" s="291">
        <v>102</v>
      </c>
      <c r="B279" s="290" t="s">
        <v>420</v>
      </c>
      <c r="C279" s="127">
        <f t="shared" si="18"/>
        <v>5444115.96</v>
      </c>
      <c r="D279" s="32"/>
      <c r="E279" s="130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128"/>
      <c r="Q279" s="32">
        <v>5444115.96</v>
      </c>
    </row>
    <row r="280" spans="1:17" s="15" customFormat="1" ht="20.25" customHeight="1" x14ac:dyDescent="0.3">
      <c r="A280" s="291">
        <v>103</v>
      </c>
      <c r="B280" s="290" t="s">
        <v>421</v>
      </c>
      <c r="C280" s="127">
        <f t="shared" si="18"/>
        <v>3156530</v>
      </c>
      <c r="D280" s="32"/>
      <c r="E280" s="130"/>
      <c r="F280" s="32"/>
      <c r="G280" s="32">
        <v>872.3</v>
      </c>
      <c r="H280" s="32">
        <v>3156530</v>
      </c>
      <c r="I280" s="32"/>
      <c r="J280" s="32"/>
      <c r="K280" s="32"/>
      <c r="L280" s="32"/>
      <c r="M280" s="32"/>
      <c r="N280" s="32"/>
      <c r="O280" s="32"/>
      <c r="P280" s="128"/>
      <c r="Q280" s="32"/>
    </row>
    <row r="281" spans="1:17" s="15" customFormat="1" ht="20.25" customHeight="1" x14ac:dyDescent="0.3">
      <c r="A281" s="291">
        <v>104</v>
      </c>
      <c r="B281" s="343" t="s">
        <v>477</v>
      </c>
      <c r="C281" s="60">
        <f t="shared" si="18"/>
        <v>6421116</v>
      </c>
      <c r="D281" s="8"/>
      <c r="E281" s="87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10"/>
      <c r="Q281" s="32">
        <v>6421116</v>
      </c>
    </row>
    <row r="282" spans="1:17" s="15" customFormat="1" x14ac:dyDescent="0.3">
      <c r="A282" s="291">
        <v>105</v>
      </c>
      <c r="B282" s="293" t="s">
        <v>1002</v>
      </c>
      <c r="C282" s="143">
        <f t="shared" si="18"/>
        <v>148000</v>
      </c>
      <c r="D282" s="123"/>
      <c r="E282" s="124"/>
      <c r="F282" s="122"/>
      <c r="G282" s="122"/>
      <c r="H282" s="122"/>
      <c r="I282" s="122"/>
      <c r="J282" s="122"/>
      <c r="K282" s="123"/>
      <c r="L282" s="123"/>
      <c r="M282" s="122"/>
      <c r="N282" s="122"/>
      <c r="O282" s="122">
        <v>2240.5</v>
      </c>
      <c r="P282" s="125">
        <v>148000</v>
      </c>
      <c r="Q282" s="122"/>
    </row>
    <row r="283" spans="1:17" s="15" customFormat="1" ht="20.25" customHeight="1" x14ac:dyDescent="0.3">
      <c r="A283" s="291">
        <v>106</v>
      </c>
      <c r="B283" s="343" t="s">
        <v>1149</v>
      </c>
      <c r="C283" s="60">
        <f t="shared" si="18"/>
        <v>6100000</v>
      </c>
      <c r="D283" s="8"/>
      <c r="E283" s="87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10"/>
      <c r="Q283" s="32">
        <v>6100000</v>
      </c>
    </row>
    <row r="284" spans="1:17" s="15" customFormat="1" ht="20.25" customHeight="1" x14ac:dyDescent="0.3">
      <c r="A284" s="291">
        <v>107</v>
      </c>
      <c r="B284" s="290" t="s">
        <v>855</v>
      </c>
      <c r="C284" s="127">
        <f t="shared" si="18"/>
        <v>1571213.14</v>
      </c>
      <c r="D284" s="32"/>
      <c r="E284" s="130"/>
      <c r="F284" s="32"/>
      <c r="G284" s="32">
        <v>663.2</v>
      </c>
      <c r="H284" s="32">
        <v>1571213.14</v>
      </c>
      <c r="I284" s="32"/>
      <c r="J284" s="32"/>
      <c r="K284" s="32"/>
      <c r="L284" s="32"/>
      <c r="M284" s="32"/>
      <c r="N284" s="32"/>
      <c r="O284" s="32"/>
      <c r="P284" s="128"/>
      <c r="Q284" s="32"/>
    </row>
    <row r="285" spans="1:17" s="15" customFormat="1" ht="20.25" customHeight="1" x14ac:dyDescent="0.3">
      <c r="A285" s="291">
        <v>108</v>
      </c>
      <c r="B285" s="345" t="s">
        <v>838</v>
      </c>
      <c r="C285" s="58">
        <f t="shared" si="18"/>
        <v>4704219</v>
      </c>
      <c r="D285" s="8"/>
      <c r="E285" s="87"/>
      <c r="F285" s="8"/>
      <c r="G285" s="8"/>
      <c r="H285" s="19"/>
      <c r="I285" s="8"/>
      <c r="J285" s="8"/>
      <c r="K285" s="8"/>
      <c r="L285" s="8"/>
      <c r="M285" s="8"/>
      <c r="N285" s="8"/>
      <c r="O285" s="8"/>
      <c r="P285" s="110"/>
      <c r="Q285" s="8">
        <v>4704219</v>
      </c>
    </row>
    <row r="286" spans="1:17" s="15" customFormat="1" x14ac:dyDescent="0.3">
      <c r="A286" s="291">
        <v>109</v>
      </c>
      <c r="B286" s="290" t="s">
        <v>336</v>
      </c>
      <c r="C286" s="127">
        <f t="shared" si="18"/>
        <v>3388385.34</v>
      </c>
      <c r="D286" s="32"/>
      <c r="E286" s="130"/>
      <c r="F286" s="32"/>
      <c r="G286" s="32">
        <v>753</v>
      </c>
      <c r="H286" s="32">
        <v>3388385.34</v>
      </c>
      <c r="I286" s="32"/>
      <c r="J286" s="32"/>
      <c r="K286" s="32"/>
      <c r="L286" s="32"/>
      <c r="M286" s="32"/>
      <c r="N286" s="32"/>
      <c r="O286" s="32"/>
      <c r="P286" s="128"/>
      <c r="Q286" s="32"/>
    </row>
    <row r="287" spans="1:17" s="15" customFormat="1" x14ac:dyDescent="0.3">
      <c r="A287" s="291">
        <v>110</v>
      </c>
      <c r="B287" s="345" t="s">
        <v>241</v>
      </c>
      <c r="C287" s="58">
        <f t="shared" si="18"/>
        <v>2395447.77</v>
      </c>
      <c r="D287" s="8"/>
      <c r="E287" s="87"/>
      <c r="F287" s="8"/>
      <c r="G287" s="8">
        <v>680</v>
      </c>
      <c r="H287" s="8">
        <v>2395447.77</v>
      </c>
      <c r="I287" s="8"/>
      <c r="J287" s="8"/>
      <c r="K287" s="8"/>
      <c r="L287" s="8"/>
      <c r="M287" s="8"/>
      <c r="N287" s="8"/>
      <c r="O287" s="8"/>
      <c r="P287" s="110"/>
      <c r="Q287" s="8"/>
    </row>
    <row r="288" spans="1:17" s="15" customFormat="1" x14ac:dyDescent="0.3">
      <c r="A288" s="291">
        <v>111</v>
      </c>
      <c r="B288" s="290" t="s">
        <v>856</v>
      </c>
      <c r="C288" s="127">
        <f t="shared" si="18"/>
        <v>2853403.2</v>
      </c>
      <c r="D288" s="32"/>
      <c r="E288" s="130"/>
      <c r="F288" s="32"/>
      <c r="G288" s="32">
        <v>810</v>
      </c>
      <c r="H288" s="32">
        <v>2853403.2</v>
      </c>
      <c r="I288" s="32"/>
      <c r="J288" s="32"/>
      <c r="K288" s="32"/>
      <c r="L288" s="32"/>
      <c r="M288" s="32"/>
      <c r="N288" s="32"/>
      <c r="O288" s="32"/>
      <c r="P288" s="128"/>
      <c r="Q288" s="32"/>
    </row>
    <row r="289" spans="1:17" s="15" customFormat="1" ht="20.25" customHeight="1" x14ac:dyDescent="0.3">
      <c r="A289" s="291">
        <v>112</v>
      </c>
      <c r="B289" s="290" t="s">
        <v>242</v>
      </c>
      <c r="C289" s="127">
        <f t="shared" si="18"/>
        <v>2359145.1800000002</v>
      </c>
      <c r="D289" s="32"/>
      <c r="E289" s="130"/>
      <c r="F289" s="32"/>
      <c r="G289" s="32">
        <v>312.2</v>
      </c>
      <c r="H289" s="32">
        <v>2359145.1800000002</v>
      </c>
      <c r="I289" s="32"/>
      <c r="J289" s="32"/>
      <c r="K289" s="32"/>
      <c r="L289" s="32"/>
      <c r="M289" s="32"/>
      <c r="N289" s="32"/>
      <c r="O289" s="32"/>
      <c r="P289" s="128"/>
      <c r="Q289" s="32"/>
    </row>
    <row r="290" spans="1:17" s="15" customFormat="1" ht="25.5" customHeight="1" x14ac:dyDescent="0.3">
      <c r="A290" s="291">
        <v>113</v>
      </c>
      <c r="B290" s="345" t="s">
        <v>1150</v>
      </c>
      <c r="C290" s="127">
        <f t="shared" si="18"/>
        <v>3152833.97</v>
      </c>
      <c r="D290" s="32"/>
      <c r="E290" s="130"/>
      <c r="F290" s="32"/>
      <c r="G290" s="32">
        <v>895</v>
      </c>
      <c r="H290" s="32">
        <v>3152833.97</v>
      </c>
      <c r="I290" s="32"/>
      <c r="J290" s="32"/>
      <c r="K290" s="32"/>
      <c r="L290" s="32"/>
      <c r="M290" s="32"/>
      <c r="N290" s="32"/>
      <c r="O290" s="32"/>
      <c r="P290" s="128"/>
      <c r="Q290" s="32"/>
    </row>
    <row r="291" spans="1:17" s="15" customFormat="1" ht="20.25" customHeight="1" x14ac:dyDescent="0.3">
      <c r="A291" s="291">
        <v>114</v>
      </c>
      <c r="B291" s="345" t="s">
        <v>391</v>
      </c>
      <c r="C291" s="58">
        <f t="shared" si="18"/>
        <v>2214739.4900000002</v>
      </c>
      <c r="D291" s="8"/>
      <c r="E291" s="87">
        <v>1</v>
      </c>
      <c r="F291" s="8">
        <v>2214739.4900000002</v>
      </c>
      <c r="G291" s="8"/>
      <c r="H291" s="8"/>
      <c r="I291" s="8"/>
      <c r="J291" s="8"/>
      <c r="K291" s="8"/>
      <c r="L291" s="8"/>
      <c r="M291" s="8"/>
      <c r="N291" s="8"/>
      <c r="O291" s="8"/>
      <c r="P291" s="110"/>
      <c r="Q291" s="8"/>
    </row>
    <row r="292" spans="1:17" s="15" customFormat="1" ht="20.25" customHeight="1" x14ac:dyDescent="0.3">
      <c r="A292" s="291">
        <v>115</v>
      </c>
      <c r="B292" s="345" t="s">
        <v>392</v>
      </c>
      <c r="C292" s="58">
        <f t="shared" si="18"/>
        <v>2214739.4900000002</v>
      </c>
      <c r="D292" s="8"/>
      <c r="E292" s="87">
        <v>1</v>
      </c>
      <c r="F292" s="8">
        <v>2214739.4900000002</v>
      </c>
      <c r="G292" s="8"/>
      <c r="H292" s="8"/>
      <c r="I292" s="8"/>
      <c r="J292" s="8"/>
      <c r="K292" s="8"/>
      <c r="L292" s="8"/>
      <c r="M292" s="8"/>
      <c r="N292" s="8"/>
      <c r="O292" s="8"/>
      <c r="P292" s="110"/>
      <c r="Q292" s="8"/>
    </row>
    <row r="293" spans="1:17" s="15" customFormat="1" ht="20.25" customHeight="1" x14ac:dyDescent="0.3">
      <c r="A293" s="291">
        <v>116</v>
      </c>
      <c r="B293" s="345" t="s">
        <v>839</v>
      </c>
      <c r="C293" s="58">
        <f t="shared" si="18"/>
        <v>5775670.7999999998</v>
      </c>
      <c r="D293" s="8">
        <v>1013082</v>
      </c>
      <c r="E293" s="87"/>
      <c r="F293" s="8"/>
      <c r="G293" s="8">
        <v>960</v>
      </c>
      <c r="H293" s="19">
        <v>4762588.8</v>
      </c>
      <c r="I293" s="8"/>
      <c r="J293" s="8"/>
      <c r="K293" s="8"/>
      <c r="L293" s="8"/>
      <c r="M293" s="8"/>
      <c r="N293" s="8"/>
      <c r="O293" s="8"/>
      <c r="P293" s="110"/>
      <c r="Q293" s="8"/>
    </row>
    <row r="294" spans="1:17" s="15" customFormat="1" ht="20.25" customHeight="1" x14ac:dyDescent="0.3">
      <c r="A294" s="291">
        <v>117</v>
      </c>
      <c r="B294" s="290" t="s">
        <v>425</v>
      </c>
      <c r="C294" s="127">
        <f t="shared" si="18"/>
        <v>6895291.3499999996</v>
      </c>
      <c r="D294" s="32"/>
      <c r="E294" s="130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128"/>
      <c r="Q294" s="32">
        <v>6895291.3499999996</v>
      </c>
    </row>
    <row r="295" spans="1:17" s="15" customFormat="1" x14ac:dyDescent="0.3">
      <c r="A295" s="291">
        <v>118</v>
      </c>
      <c r="B295" s="293" t="s">
        <v>1005</v>
      </c>
      <c r="C295" s="143">
        <f t="shared" si="18"/>
        <v>122753</v>
      </c>
      <c r="D295" s="123">
        <v>122753</v>
      </c>
      <c r="E295" s="124"/>
      <c r="F295" s="122"/>
      <c r="G295" s="122"/>
      <c r="H295" s="122"/>
      <c r="I295" s="122"/>
      <c r="J295" s="122"/>
      <c r="K295" s="123"/>
      <c r="L295" s="123"/>
      <c r="M295" s="122"/>
      <c r="N295" s="122"/>
      <c r="O295" s="122"/>
      <c r="P295" s="125"/>
      <c r="Q295" s="122"/>
    </row>
    <row r="296" spans="1:17" s="15" customFormat="1" ht="20.25" customHeight="1" x14ac:dyDescent="0.3">
      <c r="A296" s="291">
        <v>119</v>
      </c>
      <c r="B296" s="345" t="s">
        <v>426</v>
      </c>
      <c r="C296" s="58">
        <f t="shared" si="18"/>
        <v>4157139.73</v>
      </c>
      <c r="D296" s="8"/>
      <c r="E296" s="87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10"/>
      <c r="Q296" s="8">
        <v>4157139.73</v>
      </c>
    </row>
    <row r="297" spans="1:17" s="15" customFormat="1" x14ac:dyDescent="0.3">
      <c r="A297" s="291">
        <v>120</v>
      </c>
      <c r="B297" s="343" t="s">
        <v>1117</v>
      </c>
      <c r="C297" s="60">
        <f t="shared" si="18"/>
        <v>1371940.33</v>
      </c>
      <c r="D297" s="8"/>
      <c r="E297" s="87"/>
      <c r="F297" s="8"/>
      <c r="G297" s="8">
        <v>531.6</v>
      </c>
      <c r="H297" s="8">
        <v>1371940.33</v>
      </c>
      <c r="I297" s="8"/>
      <c r="J297" s="8"/>
      <c r="K297" s="8"/>
      <c r="L297" s="8"/>
      <c r="M297" s="8"/>
      <c r="N297" s="8"/>
      <c r="O297" s="8"/>
      <c r="P297" s="110"/>
      <c r="Q297" s="32"/>
    </row>
    <row r="298" spans="1:17" s="15" customFormat="1" ht="20.25" customHeight="1" x14ac:dyDescent="0.3">
      <c r="A298" s="291">
        <v>121</v>
      </c>
      <c r="B298" s="290" t="s">
        <v>338</v>
      </c>
      <c r="C298" s="127">
        <f t="shared" si="18"/>
        <v>942699.7</v>
      </c>
      <c r="D298" s="32"/>
      <c r="E298" s="130"/>
      <c r="F298" s="32"/>
      <c r="G298" s="32">
        <v>206</v>
      </c>
      <c r="H298" s="32">
        <v>942699.7</v>
      </c>
      <c r="I298" s="32"/>
      <c r="J298" s="32"/>
      <c r="K298" s="32"/>
      <c r="L298" s="32"/>
      <c r="M298" s="32"/>
      <c r="N298" s="32"/>
      <c r="O298" s="32"/>
      <c r="P298" s="128"/>
      <c r="Q298" s="32"/>
    </row>
    <row r="299" spans="1:17" s="15" customFormat="1" ht="20.25" customHeight="1" x14ac:dyDescent="0.3">
      <c r="A299" s="291">
        <v>122</v>
      </c>
      <c r="B299" s="131" t="s">
        <v>347</v>
      </c>
      <c r="C299" s="127">
        <f t="shared" si="18"/>
        <v>4687323.18</v>
      </c>
      <c r="D299" s="32"/>
      <c r="E299" s="130"/>
      <c r="F299" s="32"/>
      <c r="G299" s="32">
        <v>1075</v>
      </c>
      <c r="H299" s="32">
        <v>4687323.18</v>
      </c>
      <c r="I299" s="32"/>
      <c r="J299" s="32"/>
      <c r="K299" s="32"/>
      <c r="L299" s="32"/>
      <c r="M299" s="32"/>
      <c r="N299" s="32"/>
      <c r="O299" s="32"/>
      <c r="P299" s="128"/>
      <c r="Q299" s="32"/>
    </row>
    <row r="300" spans="1:17" s="15" customFormat="1" ht="20.25" customHeight="1" x14ac:dyDescent="0.3">
      <c r="A300" s="291">
        <v>123</v>
      </c>
      <c r="B300" s="293" t="s">
        <v>1009</v>
      </c>
      <c r="C300" s="143">
        <f t="shared" si="18"/>
        <v>259013.4</v>
      </c>
      <c r="D300" s="123">
        <v>259013.4</v>
      </c>
      <c r="E300" s="124"/>
      <c r="F300" s="122"/>
      <c r="G300" s="122"/>
      <c r="H300" s="122"/>
      <c r="I300" s="122"/>
      <c r="J300" s="122"/>
      <c r="K300" s="123"/>
      <c r="L300" s="123"/>
      <c r="M300" s="122"/>
      <c r="N300" s="122"/>
      <c r="O300" s="122"/>
      <c r="P300" s="125"/>
      <c r="Q300" s="122"/>
    </row>
    <row r="301" spans="1:17" s="15" customFormat="1" ht="20.25" customHeight="1" x14ac:dyDescent="0.3">
      <c r="A301" s="291">
        <v>124</v>
      </c>
      <c r="B301" s="293" t="s">
        <v>1010</v>
      </c>
      <c r="C301" s="143">
        <f t="shared" si="18"/>
        <v>220530</v>
      </c>
      <c r="D301" s="123">
        <v>220530</v>
      </c>
      <c r="E301" s="124"/>
      <c r="F301" s="122"/>
      <c r="G301" s="122"/>
      <c r="H301" s="122"/>
      <c r="I301" s="122"/>
      <c r="J301" s="122"/>
      <c r="K301" s="123"/>
      <c r="L301" s="123"/>
      <c r="M301" s="122"/>
      <c r="N301" s="122"/>
      <c r="O301" s="122"/>
      <c r="P301" s="125"/>
      <c r="Q301" s="122"/>
    </row>
    <row r="302" spans="1:17" s="15" customFormat="1" ht="20.25" customHeight="1" x14ac:dyDescent="0.3">
      <c r="A302" s="291">
        <v>125</v>
      </c>
      <c r="B302" s="344" t="s">
        <v>893</v>
      </c>
      <c r="C302" s="58">
        <f t="shared" si="18"/>
        <v>3268061.89</v>
      </c>
      <c r="D302" s="357"/>
      <c r="E302" s="136"/>
      <c r="F302" s="357"/>
      <c r="G302" s="357">
        <v>492</v>
      </c>
      <c r="H302" s="357">
        <v>1739495.52</v>
      </c>
      <c r="I302" s="112"/>
      <c r="J302" s="112"/>
      <c r="K302" s="357">
        <v>756.54</v>
      </c>
      <c r="L302" s="357">
        <v>745184.33</v>
      </c>
      <c r="M302" s="357">
        <v>756.54</v>
      </c>
      <c r="N302" s="357">
        <v>783382.04</v>
      </c>
      <c r="O302" s="112"/>
      <c r="P302" s="117"/>
      <c r="Q302" s="112"/>
    </row>
    <row r="303" spans="1:17" s="15" customFormat="1" ht="20.25" customHeight="1" x14ac:dyDescent="0.3">
      <c r="A303" s="291">
        <v>126</v>
      </c>
      <c r="B303" s="345" t="s">
        <v>857</v>
      </c>
      <c r="C303" s="58">
        <f t="shared" si="18"/>
        <v>3170448</v>
      </c>
      <c r="D303" s="8"/>
      <c r="E303" s="87"/>
      <c r="F303" s="8"/>
      <c r="G303" s="8">
        <v>900</v>
      </c>
      <c r="H303" s="8">
        <v>3170448</v>
      </c>
      <c r="I303" s="8"/>
      <c r="J303" s="8"/>
      <c r="K303" s="8"/>
      <c r="L303" s="8"/>
      <c r="M303" s="8"/>
      <c r="N303" s="8"/>
      <c r="O303" s="8"/>
      <c r="P303" s="110"/>
      <c r="Q303" s="8"/>
    </row>
    <row r="304" spans="1:17" s="15" customFormat="1" ht="20.25" customHeight="1" x14ac:dyDescent="0.3">
      <c r="A304" s="291">
        <v>127</v>
      </c>
      <c r="B304" s="293" t="s">
        <v>1032</v>
      </c>
      <c r="C304" s="143">
        <f t="shared" si="18"/>
        <v>223784.28</v>
      </c>
      <c r="D304" s="123"/>
      <c r="E304" s="124"/>
      <c r="F304" s="122"/>
      <c r="G304" s="122">
        <v>2760</v>
      </c>
      <c r="H304" s="122">
        <v>223784.28</v>
      </c>
      <c r="I304" s="122"/>
      <c r="J304" s="122"/>
      <c r="K304" s="123"/>
      <c r="L304" s="123"/>
      <c r="M304" s="122"/>
      <c r="N304" s="122"/>
      <c r="O304" s="122"/>
      <c r="P304" s="125"/>
      <c r="Q304" s="122"/>
    </row>
    <row r="305" spans="1:17" s="15" customFormat="1" ht="20.25" customHeight="1" x14ac:dyDescent="0.3">
      <c r="A305" s="291">
        <v>128</v>
      </c>
      <c r="B305" s="293" t="s">
        <v>1034</v>
      </c>
      <c r="C305" s="143">
        <f t="shared" si="18"/>
        <v>177140</v>
      </c>
      <c r="D305" s="123"/>
      <c r="E305" s="124"/>
      <c r="F305" s="122"/>
      <c r="G305" s="122">
        <v>600</v>
      </c>
      <c r="H305" s="122">
        <v>177140</v>
      </c>
      <c r="I305" s="122"/>
      <c r="J305" s="122"/>
      <c r="K305" s="123"/>
      <c r="L305" s="123"/>
      <c r="M305" s="122"/>
      <c r="N305" s="122"/>
      <c r="O305" s="122"/>
      <c r="P305" s="125"/>
      <c r="Q305" s="122"/>
    </row>
    <row r="306" spans="1:17" s="15" customFormat="1" ht="20.25" customHeight="1" x14ac:dyDescent="0.3">
      <c r="A306" s="291">
        <v>129</v>
      </c>
      <c r="B306" s="345" t="s">
        <v>244</v>
      </c>
      <c r="C306" s="58">
        <f t="shared" ref="C306:C337" si="19">D306+F306+H306+J306+L306+N306+P306+Q306</f>
        <v>17021919</v>
      </c>
      <c r="D306" s="8"/>
      <c r="E306" s="87">
        <v>7</v>
      </c>
      <c r="F306" s="8">
        <v>17021919</v>
      </c>
      <c r="G306" s="8"/>
      <c r="H306" s="8"/>
      <c r="I306" s="8"/>
      <c r="J306" s="8"/>
      <c r="K306" s="8"/>
      <c r="L306" s="8"/>
      <c r="M306" s="8"/>
      <c r="N306" s="8"/>
      <c r="O306" s="8"/>
      <c r="P306" s="110"/>
      <c r="Q306" s="8"/>
    </row>
    <row r="307" spans="1:17" s="15" customFormat="1" x14ac:dyDescent="0.3">
      <c r="A307" s="291">
        <v>130</v>
      </c>
      <c r="B307" s="345" t="s">
        <v>339</v>
      </c>
      <c r="C307" s="58">
        <f t="shared" si="19"/>
        <v>7570168.0099999998</v>
      </c>
      <c r="D307" s="8"/>
      <c r="E307" s="87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10"/>
      <c r="Q307" s="8">
        <v>7570168.0099999998</v>
      </c>
    </row>
    <row r="308" spans="1:17" s="15" customFormat="1" x14ac:dyDescent="0.3">
      <c r="A308" s="291">
        <v>131</v>
      </c>
      <c r="B308" s="345" t="s">
        <v>393</v>
      </c>
      <c r="C308" s="58">
        <f t="shared" si="19"/>
        <v>4617111.9800000004</v>
      </c>
      <c r="D308" s="8"/>
      <c r="E308" s="87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10"/>
      <c r="Q308" s="8">
        <v>4617111.9800000004</v>
      </c>
    </row>
    <row r="309" spans="1:17" s="15" customFormat="1" x14ac:dyDescent="0.3">
      <c r="A309" s="291">
        <v>132</v>
      </c>
      <c r="B309" s="290" t="s">
        <v>448</v>
      </c>
      <c r="C309" s="127">
        <f t="shared" si="19"/>
        <v>5253463.9000000004</v>
      </c>
      <c r="D309" s="32"/>
      <c r="E309" s="130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128"/>
      <c r="Q309" s="32">
        <v>5253463.9000000004</v>
      </c>
    </row>
    <row r="310" spans="1:17" s="15" customFormat="1" x14ac:dyDescent="0.3">
      <c r="A310" s="291">
        <v>133</v>
      </c>
      <c r="B310" s="293" t="s">
        <v>1038</v>
      </c>
      <c r="C310" s="143">
        <f t="shared" si="19"/>
        <v>242235</v>
      </c>
      <c r="D310" s="123"/>
      <c r="E310" s="124"/>
      <c r="F310" s="122"/>
      <c r="G310" s="122"/>
      <c r="H310" s="122"/>
      <c r="I310" s="122"/>
      <c r="J310" s="122"/>
      <c r="K310" s="123">
        <v>2164.8000000000002</v>
      </c>
      <c r="L310" s="123">
        <v>242235</v>
      </c>
      <c r="M310" s="122"/>
      <c r="N310" s="122"/>
      <c r="O310" s="122"/>
      <c r="P310" s="125"/>
      <c r="Q310" s="122"/>
    </row>
    <row r="311" spans="1:17" s="15" customFormat="1" x14ac:dyDescent="0.3">
      <c r="A311" s="291">
        <v>134</v>
      </c>
      <c r="B311" s="343" t="s">
        <v>1118</v>
      </c>
      <c r="C311" s="60">
        <f t="shared" si="19"/>
        <v>2932662.34</v>
      </c>
      <c r="D311" s="8"/>
      <c r="E311" s="87"/>
      <c r="F311" s="8"/>
      <c r="G311" s="8">
        <v>947</v>
      </c>
      <c r="H311" s="8">
        <v>2932662.34</v>
      </c>
      <c r="I311" s="8"/>
      <c r="J311" s="8"/>
      <c r="K311" s="8"/>
      <c r="L311" s="8"/>
      <c r="M311" s="8"/>
      <c r="N311" s="8"/>
      <c r="O311" s="8"/>
      <c r="P311" s="110"/>
      <c r="Q311" s="32"/>
    </row>
    <row r="312" spans="1:17" s="15" customFormat="1" ht="20.25" customHeight="1" x14ac:dyDescent="0.3">
      <c r="A312" s="291">
        <v>135</v>
      </c>
      <c r="B312" s="345" t="s">
        <v>841</v>
      </c>
      <c r="C312" s="60">
        <f t="shared" si="19"/>
        <v>4600000</v>
      </c>
      <c r="D312" s="4"/>
      <c r="E312" s="88"/>
      <c r="F312" s="4"/>
      <c r="G312" s="4"/>
      <c r="H312" s="4"/>
      <c r="I312" s="8"/>
      <c r="J312" s="4"/>
      <c r="K312" s="4"/>
      <c r="L312" s="4"/>
      <c r="M312" s="4"/>
      <c r="N312" s="4"/>
      <c r="O312" s="4"/>
      <c r="P312" s="30"/>
      <c r="Q312" s="4">
        <v>4600000</v>
      </c>
    </row>
    <row r="313" spans="1:17" s="15" customFormat="1" ht="20.25" customHeight="1" x14ac:dyDescent="0.3">
      <c r="A313" s="291">
        <v>136</v>
      </c>
      <c r="B313" s="290" t="s">
        <v>427</v>
      </c>
      <c r="C313" s="127">
        <f t="shared" si="19"/>
        <v>911387.26</v>
      </c>
      <c r="D313" s="32"/>
      <c r="E313" s="130"/>
      <c r="F313" s="32"/>
      <c r="G313" s="32">
        <v>257</v>
      </c>
      <c r="H313" s="32">
        <v>911387.26</v>
      </c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s="15" customFormat="1" x14ac:dyDescent="0.3">
      <c r="A314" s="291">
        <v>137</v>
      </c>
      <c r="B314" s="290" t="s">
        <v>449</v>
      </c>
      <c r="C314" s="127">
        <f t="shared" si="19"/>
        <v>2532914.84</v>
      </c>
      <c r="D314" s="32"/>
      <c r="E314" s="130"/>
      <c r="F314" s="32"/>
      <c r="G314" s="32">
        <v>730.6</v>
      </c>
      <c r="H314" s="32">
        <v>2532914.84</v>
      </c>
      <c r="I314" s="32"/>
      <c r="J314" s="32"/>
      <c r="K314" s="32"/>
      <c r="L314" s="32"/>
      <c r="M314" s="32"/>
      <c r="N314" s="32"/>
      <c r="O314" s="32"/>
      <c r="P314" s="128"/>
      <c r="Q314" s="32"/>
    </row>
    <row r="315" spans="1:17" s="15" customFormat="1" x14ac:dyDescent="0.3">
      <c r="A315" s="291">
        <v>138</v>
      </c>
      <c r="B315" s="290" t="s">
        <v>472</v>
      </c>
      <c r="C315" s="127">
        <f t="shared" si="19"/>
        <v>789089</v>
      </c>
      <c r="D315" s="32"/>
      <c r="E315" s="130"/>
      <c r="F315" s="32"/>
      <c r="G315" s="32">
        <v>224</v>
      </c>
      <c r="H315" s="32">
        <v>789089</v>
      </c>
      <c r="I315" s="32"/>
      <c r="J315" s="32"/>
      <c r="K315" s="32"/>
      <c r="L315" s="32"/>
      <c r="M315" s="32"/>
      <c r="N315" s="32"/>
      <c r="O315" s="32"/>
      <c r="P315" s="128"/>
      <c r="Q315" s="32"/>
    </row>
    <row r="316" spans="1:17" s="15" customFormat="1" x14ac:dyDescent="0.3">
      <c r="A316" s="291">
        <v>139</v>
      </c>
      <c r="B316" s="290" t="s">
        <v>245</v>
      </c>
      <c r="C316" s="127">
        <f t="shared" si="19"/>
        <v>905260.1</v>
      </c>
      <c r="D316" s="32"/>
      <c r="E316" s="130"/>
      <c r="F316" s="32"/>
      <c r="G316" s="32">
        <v>345</v>
      </c>
      <c r="H316" s="32">
        <v>905260.1</v>
      </c>
      <c r="I316" s="32"/>
      <c r="J316" s="32"/>
      <c r="K316" s="32"/>
      <c r="L316" s="32"/>
      <c r="M316" s="32"/>
      <c r="N316" s="32"/>
      <c r="O316" s="32"/>
      <c r="P316" s="128"/>
      <c r="Q316" s="32"/>
    </row>
    <row r="317" spans="1:17" s="15" customFormat="1" x14ac:dyDescent="0.3">
      <c r="A317" s="291">
        <v>140</v>
      </c>
      <c r="B317" s="290" t="s">
        <v>246</v>
      </c>
      <c r="C317" s="127">
        <f t="shared" si="19"/>
        <v>1173146.04</v>
      </c>
      <c r="D317" s="32"/>
      <c r="E317" s="130"/>
      <c r="F317" s="32"/>
      <c r="G317" s="32">
        <v>330.6</v>
      </c>
      <c r="H317" s="32">
        <v>1173146.04</v>
      </c>
      <c r="I317" s="32"/>
      <c r="J317" s="32"/>
      <c r="K317" s="32"/>
      <c r="L317" s="32"/>
      <c r="M317" s="32"/>
      <c r="N317" s="32"/>
      <c r="O317" s="32"/>
      <c r="P317" s="128"/>
      <c r="Q317" s="32"/>
    </row>
    <row r="318" spans="1:17" s="15" customFormat="1" x14ac:dyDescent="0.3">
      <c r="A318" s="291">
        <v>141</v>
      </c>
      <c r="B318" s="343" t="s">
        <v>263</v>
      </c>
      <c r="C318" s="60">
        <f t="shared" si="19"/>
        <v>3098023.86</v>
      </c>
      <c r="D318" s="8"/>
      <c r="E318" s="87"/>
      <c r="F318" s="8"/>
      <c r="G318" s="8">
        <v>1018.05</v>
      </c>
      <c r="H318" s="8">
        <v>3098023.86</v>
      </c>
      <c r="I318" s="8"/>
      <c r="J318" s="8"/>
      <c r="K318" s="8"/>
      <c r="L318" s="8"/>
      <c r="M318" s="8"/>
      <c r="N318" s="8"/>
      <c r="O318" s="8"/>
      <c r="P318" s="110"/>
      <c r="Q318" s="32"/>
    </row>
    <row r="319" spans="1:17" s="15" customFormat="1" ht="20.25" customHeight="1" x14ac:dyDescent="0.3">
      <c r="A319" s="291">
        <v>142</v>
      </c>
      <c r="B319" s="131" t="s">
        <v>394</v>
      </c>
      <c r="C319" s="127">
        <f t="shared" si="19"/>
        <v>1032227.14</v>
      </c>
      <c r="D319" s="32"/>
      <c r="E319" s="130"/>
      <c r="F319" s="32"/>
      <c r="G319" s="32">
        <v>299</v>
      </c>
      <c r="H319" s="32">
        <v>1032227.14</v>
      </c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s="15" customFormat="1" ht="20.25" customHeight="1" x14ac:dyDescent="0.3">
      <c r="A320" s="291">
        <v>143</v>
      </c>
      <c r="B320" s="131" t="s">
        <v>1151</v>
      </c>
      <c r="C320" s="127">
        <f t="shared" si="19"/>
        <v>980000</v>
      </c>
      <c r="D320" s="32"/>
      <c r="E320" s="130"/>
      <c r="F320" s="32"/>
      <c r="G320" s="32">
        <v>530.4</v>
      </c>
      <c r="H320" s="32">
        <v>980000</v>
      </c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s="15" customFormat="1" ht="20.25" customHeight="1" x14ac:dyDescent="0.3">
      <c r="A321" s="291">
        <v>144</v>
      </c>
      <c r="B321" s="131" t="s">
        <v>490</v>
      </c>
      <c r="C321" s="127">
        <f t="shared" si="19"/>
        <v>1102894.53</v>
      </c>
      <c r="D321" s="32"/>
      <c r="E321" s="130"/>
      <c r="F321" s="32"/>
      <c r="G321" s="32">
        <v>486.3</v>
      </c>
      <c r="H321" s="32">
        <v>1102894.53</v>
      </c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s="15" customFormat="1" ht="20.25" customHeight="1" x14ac:dyDescent="0.3">
      <c r="A322" s="291">
        <v>145</v>
      </c>
      <c r="B322" s="343" t="s">
        <v>509</v>
      </c>
      <c r="C322" s="60">
        <f t="shared" si="19"/>
        <v>1749776.75</v>
      </c>
      <c r="D322" s="8"/>
      <c r="E322" s="87"/>
      <c r="F322" s="8"/>
      <c r="G322" s="8">
        <v>575</v>
      </c>
      <c r="H322" s="8">
        <v>1749776.75</v>
      </c>
      <c r="I322" s="8"/>
      <c r="J322" s="8"/>
      <c r="K322" s="8"/>
      <c r="L322" s="8"/>
      <c r="M322" s="8"/>
      <c r="N322" s="8"/>
      <c r="O322" s="8"/>
      <c r="P322" s="8"/>
      <c r="Q322" s="32"/>
    </row>
    <row r="323" spans="1:17" s="15" customFormat="1" ht="20.25" customHeight="1" x14ac:dyDescent="0.3">
      <c r="A323" s="291">
        <v>146</v>
      </c>
      <c r="B323" s="343" t="s">
        <v>858</v>
      </c>
      <c r="C323" s="58">
        <f t="shared" si="19"/>
        <v>6532793</v>
      </c>
      <c r="D323" s="8">
        <v>6532793</v>
      </c>
      <c r="E323" s="87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s="15" customFormat="1" ht="20.25" customHeight="1" x14ac:dyDescent="0.3">
      <c r="A324" s="291">
        <v>147</v>
      </c>
      <c r="B324" s="343" t="s">
        <v>1100</v>
      </c>
      <c r="C324" s="58">
        <f t="shared" si="19"/>
        <v>6700304.4000000004</v>
      </c>
      <c r="D324" s="8"/>
      <c r="E324" s="87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>
        <v>6700304.4000000004</v>
      </c>
    </row>
    <row r="325" spans="1:17" s="15" customFormat="1" x14ac:dyDescent="0.3">
      <c r="A325" s="291">
        <v>148</v>
      </c>
      <c r="B325" s="131" t="s">
        <v>859</v>
      </c>
      <c r="C325" s="127">
        <f t="shared" si="19"/>
        <v>3170448</v>
      </c>
      <c r="D325" s="32"/>
      <c r="E325" s="130"/>
      <c r="F325" s="32"/>
      <c r="G325" s="32">
        <v>900</v>
      </c>
      <c r="H325" s="32">
        <v>3170448</v>
      </c>
      <c r="I325" s="32"/>
      <c r="J325" s="32"/>
      <c r="K325" s="32"/>
      <c r="L325" s="32"/>
      <c r="M325" s="32"/>
      <c r="N325" s="32"/>
      <c r="O325" s="32"/>
      <c r="P325" s="128"/>
      <c r="Q325" s="32"/>
    </row>
    <row r="326" spans="1:17" s="15" customFormat="1" ht="20.25" customHeight="1" x14ac:dyDescent="0.3">
      <c r="A326" s="291">
        <v>149</v>
      </c>
      <c r="B326" s="131" t="s">
        <v>1154</v>
      </c>
      <c r="C326" s="127">
        <f t="shared" si="19"/>
        <v>2300000</v>
      </c>
      <c r="D326" s="32"/>
      <c r="E326" s="130"/>
      <c r="F326" s="32"/>
      <c r="G326" s="32">
        <v>606.79999999999995</v>
      </c>
      <c r="H326" s="32">
        <v>2300000</v>
      </c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s="15" customFormat="1" x14ac:dyDescent="0.3">
      <c r="A327" s="291">
        <v>150</v>
      </c>
      <c r="B327" s="290" t="s">
        <v>842</v>
      </c>
      <c r="C327" s="127">
        <f t="shared" si="19"/>
        <v>2973195.26</v>
      </c>
      <c r="D327" s="32"/>
      <c r="E327" s="130"/>
      <c r="F327" s="32"/>
      <c r="G327" s="32">
        <v>1428</v>
      </c>
      <c r="H327" s="32">
        <v>2973195.26</v>
      </c>
      <c r="I327" s="32"/>
      <c r="J327" s="32"/>
      <c r="K327" s="32"/>
      <c r="L327" s="32"/>
      <c r="M327" s="32"/>
      <c r="N327" s="32"/>
      <c r="O327" s="32"/>
      <c r="P327" s="128"/>
      <c r="Q327" s="32"/>
    </row>
    <row r="328" spans="1:17" s="15" customFormat="1" x14ac:dyDescent="0.3">
      <c r="A328" s="291">
        <v>151</v>
      </c>
      <c r="B328" s="290" t="s">
        <v>1152</v>
      </c>
      <c r="C328" s="127">
        <f t="shared" si="19"/>
        <v>4333955.8099999996</v>
      </c>
      <c r="D328" s="32"/>
      <c r="E328" s="130"/>
      <c r="F328" s="32"/>
      <c r="G328" s="32">
        <v>873.6</v>
      </c>
      <c r="H328" s="32">
        <v>4333955.8099999996</v>
      </c>
      <c r="I328" s="32"/>
      <c r="J328" s="32"/>
      <c r="K328" s="32"/>
      <c r="L328" s="32"/>
      <c r="M328" s="32"/>
      <c r="N328" s="32"/>
      <c r="O328" s="32"/>
      <c r="P328" s="128"/>
      <c r="Q328" s="32"/>
    </row>
    <row r="329" spans="1:17" s="15" customFormat="1" x14ac:dyDescent="0.3">
      <c r="A329" s="291">
        <v>152</v>
      </c>
      <c r="B329" s="293" t="s">
        <v>1019</v>
      </c>
      <c r="C329" s="143">
        <f t="shared" si="19"/>
        <v>235252</v>
      </c>
      <c r="D329" s="123">
        <v>125443</v>
      </c>
      <c r="E329" s="124">
        <v>1</v>
      </c>
      <c r="F329" s="122">
        <v>109809</v>
      </c>
      <c r="G329" s="122"/>
      <c r="H329" s="122"/>
      <c r="I329" s="122"/>
      <c r="J329" s="122"/>
      <c r="K329" s="123"/>
      <c r="L329" s="123"/>
      <c r="M329" s="122"/>
      <c r="N329" s="122"/>
      <c r="O329" s="122"/>
      <c r="P329" s="125"/>
      <c r="Q329" s="122"/>
    </row>
    <row r="330" spans="1:17" s="15" customFormat="1" ht="20.25" customHeight="1" x14ac:dyDescent="0.3">
      <c r="A330" s="291">
        <v>153</v>
      </c>
      <c r="B330" s="343" t="s">
        <v>860</v>
      </c>
      <c r="C330" s="58">
        <f t="shared" si="19"/>
        <v>7052952</v>
      </c>
      <c r="D330" s="8"/>
      <c r="E330" s="87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>
        <v>7052952</v>
      </c>
    </row>
    <row r="331" spans="1:17" s="15" customFormat="1" x14ac:dyDescent="0.3">
      <c r="A331" s="291">
        <v>154</v>
      </c>
      <c r="B331" s="290" t="s">
        <v>843</v>
      </c>
      <c r="C331" s="127">
        <f t="shared" si="19"/>
        <v>8358720</v>
      </c>
      <c r="D331" s="32"/>
      <c r="E331" s="130"/>
      <c r="F331" s="32"/>
      <c r="G331" s="32">
        <v>1871</v>
      </c>
      <c r="H331" s="32">
        <v>8358720</v>
      </c>
      <c r="I331" s="32"/>
      <c r="J331" s="32"/>
      <c r="K331" s="32"/>
      <c r="L331" s="32"/>
      <c r="M331" s="32"/>
      <c r="N331" s="32"/>
      <c r="O331" s="32"/>
      <c r="P331" s="128"/>
      <c r="Q331" s="32"/>
    </row>
    <row r="332" spans="1:17" s="15" customFormat="1" ht="21" customHeight="1" x14ac:dyDescent="0.3">
      <c r="A332" s="291">
        <v>155</v>
      </c>
      <c r="B332" s="290" t="s">
        <v>1153</v>
      </c>
      <c r="C332" s="58">
        <f t="shared" si="19"/>
        <v>5163019.5</v>
      </c>
      <c r="D332" s="8"/>
      <c r="E332" s="87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10"/>
      <c r="Q332" s="8">
        <v>5163019.5</v>
      </c>
    </row>
    <row r="333" spans="1:17" s="15" customFormat="1" ht="21" customHeight="1" x14ac:dyDescent="0.3">
      <c r="A333" s="291">
        <v>156</v>
      </c>
      <c r="B333" s="290" t="s">
        <v>1101</v>
      </c>
      <c r="C333" s="127">
        <f t="shared" si="19"/>
        <v>4995841</v>
      </c>
      <c r="D333" s="32"/>
      <c r="E333" s="130"/>
      <c r="F333" s="32"/>
      <c r="G333" s="32">
        <v>850</v>
      </c>
      <c r="H333" s="32">
        <v>4995841</v>
      </c>
      <c r="I333" s="32"/>
      <c r="J333" s="32"/>
      <c r="K333" s="32"/>
      <c r="L333" s="32"/>
      <c r="M333" s="32"/>
      <c r="N333" s="32"/>
      <c r="O333" s="32"/>
      <c r="P333" s="128"/>
      <c r="Q333" s="32"/>
    </row>
    <row r="334" spans="1:17" s="15" customFormat="1" ht="21" customHeight="1" x14ac:dyDescent="0.3">
      <c r="A334" s="291">
        <v>157</v>
      </c>
      <c r="B334" s="131" t="s">
        <v>247</v>
      </c>
      <c r="C334" s="127">
        <f t="shared" si="19"/>
        <v>4611698.4400000004</v>
      </c>
      <c r="D334" s="32"/>
      <c r="E334" s="130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128"/>
      <c r="Q334" s="32">
        <v>4611698.4400000004</v>
      </c>
    </row>
    <row r="335" spans="1:17" s="15" customFormat="1" ht="21" customHeight="1" x14ac:dyDescent="0.3">
      <c r="A335" s="291">
        <v>158</v>
      </c>
      <c r="B335" s="290" t="s">
        <v>1102</v>
      </c>
      <c r="C335" s="127">
        <f t="shared" si="19"/>
        <v>5109578.54</v>
      </c>
      <c r="D335" s="32"/>
      <c r="E335" s="130"/>
      <c r="F335" s="32"/>
      <c r="G335" s="32">
        <v>1113</v>
      </c>
      <c r="H335" s="32">
        <v>5109578.54</v>
      </c>
      <c r="I335" s="32"/>
      <c r="J335" s="32"/>
      <c r="K335" s="32"/>
      <c r="L335" s="32"/>
      <c r="M335" s="32"/>
      <c r="N335" s="32"/>
      <c r="O335" s="32"/>
      <c r="P335" s="128"/>
      <c r="Q335" s="32"/>
    </row>
    <row r="336" spans="1:17" s="15" customFormat="1" ht="21" customHeight="1" x14ac:dyDescent="0.3">
      <c r="A336" s="291">
        <v>159</v>
      </c>
      <c r="B336" s="290" t="s">
        <v>845</v>
      </c>
      <c r="C336" s="127">
        <f t="shared" si="19"/>
        <v>4228702.82</v>
      </c>
      <c r="D336" s="32"/>
      <c r="E336" s="130"/>
      <c r="F336" s="32"/>
      <c r="G336" s="32">
        <v>1274</v>
      </c>
      <c r="H336" s="32">
        <v>4228702.82</v>
      </c>
      <c r="I336" s="32"/>
      <c r="J336" s="32"/>
      <c r="K336" s="32"/>
      <c r="L336" s="32"/>
      <c r="M336" s="32"/>
      <c r="N336" s="32"/>
      <c r="O336" s="32"/>
      <c r="P336" s="128"/>
      <c r="Q336" s="32"/>
    </row>
    <row r="337" spans="1:17" s="15" customFormat="1" ht="21" customHeight="1" x14ac:dyDescent="0.3">
      <c r="A337" s="291">
        <v>160</v>
      </c>
      <c r="B337" s="290" t="s">
        <v>846</v>
      </c>
      <c r="C337" s="127">
        <f t="shared" si="19"/>
        <v>4221480.68</v>
      </c>
      <c r="D337" s="32"/>
      <c r="E337" s="130"/>
      <c r="F337" s="32"/>
      <c r="G337" s="32">
        <v>1274</v>
      </c>
      <c r="H337" s="32">
        <v>4221480.68</v>
      </c>
      <c r="I337" s="32"/>
      <c r="J337" s="32"/>
      <c r="K337" s="32"/>
      <c r="L337" s="32"/>
      <c r="M337" s="32"/>
      <c r="N337" s="32"/>
      <c r="O337" s="32"/>
      <c r="P337" s="128"/>
      <c r="Q337" s="32"/>
    </row>
    <row r="338" spans="1:17" s="15" customFormat="1" ht="21" customHeight="1" x14ac:dyDescent="0.3">
      <c r="A338" s="291">
        <v>161</v>
      </c>
      <c r="B338" s="172" t="s">
        <v>1021</v>
      </c>
      <c r="C338" s="58">
        <f t="shared" ref="C338:C369" si="20">D338+F338+H338+J338+L338+N338+P338+Q338</f>
        <v>203971.20000000001</v>
      </c>
      <c r="D338" s="8">
        <v>203971.20000000001</v>
      </c>
      <c r="E338" s="87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10"/>
      <c r="Q338" s="8"/>
    </row>
    <row r="339" spans="1:17" s="15" customFormat="1" ht="21" customHeight="1" x14ac:dyDescent="0.3">
      <c r="A339" s="291">
        <v>162</v>
      </c>
      <c r="B339" s="290" t="s">
        <v>327</v>
      </c>
      <c r="C339" s="127">
        <f t="shared" si="20"/>
        <v>5722352.2199999997</v>
      </c>
      <c r="D339" s="32"/>
      <c r="E339" s="130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128"/>
      <c r="Q339" s="32">
        <v>5722352.2199999997</v>
      </c>
    </row>
    <row r="340" spans="1:17" s="15" customFormat="1" ht="21" customHeight="1" x14ac:dyDescent="0.3">
      <c r="A340" s="291">
        <v>163</v>
      </c>
      <c r="B340" s="290" t="s">
        <v>1103</v>
      </c>
      <c r="C340" s="127">
        <f t="shared" si="20"/>
        <v>7628943.0800000001</v>
      </c>
      <c r="D340" s="32"/>
      <c r="E340" s="130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128"/>
      <c r="Q340" s="32">
        <v>7628943.0800000001</v>
      </c>
    </row>
    <row r="341" spans="1:17" s="15" customFormat="1" ht="21" customHeight="1" x14ac:dyDescent="0.3">
      <c r="A341" s="291">
        <v>164</v>
      </c>
      <c r="B341" s="343" t="s">
        <v>1119</v>
      </c>
      <c r="C341" s="60">
        <f t="shared" si="20"/>
        <v>7295108.1900000004</v>
      </c>
      <c r="D341" s="8"/>
      <c r="E341" s="87">
        <v>3</v>
      </c>
      <c r="F341" s="8">
        <v>7295108.1900000004</v>
      </c>
      <c r="G341" s="8"/>
      <c r="H341" s="8"/>
      <c r="I341" s="8"/>
      <c r="J341" s="8"/>
      <c r="K341" s="8"/>
      <c r="L341" s="8"/>
      <c r="M341" s="8"/>
      <c r="N341" s="8"/>
      <c r="O341" s="8"/>
      <c r="P341" s="110"/>
      <c r="Q341" s="32"/>
    </row>
    <row r="342" spans="1:17" s="15" customFormat="1" ht="21" customHeight="1" x14ac:dyDescent="0.3">
      <c r="A342" s="291">
        <v>165</v>
      </c>
      <c r="B342" s="343" t="s">
        <v>1121</v>
      </c>
      <c r="C342" s="60">
        <f t="shared" si="20"/>
        <v>6557687.0599999996</v>
      </c>
      <c r="D342" s="8"/>
      <c r="E342" s="87"/>
      <c r="F342" s="8"/>
      <c r="G342" s="8">
        <v>2118</v>
      </c>
      <c r="H342" s="8">
        <v>6557687.0599999996</v>
      </c>
      <c r="I342" s="8"/>
      <c r="J342" s="8"/>
      <c r="K342" s="8"/>
      <c r="L342" s="8"/>
      <c r="M342" s="8"/>
      <c r="N342" s="8"/>
      <c r="O342" s="8"/>
      <c r="P342" s="110"/>
      <c r="Q342" s="32"/>
    </row>
    <row r="343" spans="1:17" s="15" customFormat="1" ht="21" customHeight="1" x14ac:dyDescent="0.3">
      <c r="A343" s="291">
        <v>166</v>
      </c>
      <c r="B343" s="343" t="s">
        <v>1120</v>
      </c>
      <c r="C343" s="60">
        <f t="shared" si="20"/>
        <v>114727.8</v>
      </c>
      <c r="D343" s="8"/>
      <c r="E343" s="87">
        <v>1</v>
      </c>
      <c r="F343" s="8">
        <v>114727.8</v>
      </c>
      <c r="G343" s="8"/>
      <c r="H343" s="8"/>
      <c r="I343" s="8"/>
      <c r="J343" s="8"/>
      <c r="K343" s="8"/>
      <c r="L343" s="8"/>
      <c r="M343" s="8"/>
      <c r="N343" s="8"/>
      <c r="O343" s="8"/>
      <c r="P343" s="110"/>
      <c r="Q343" s="32"/>
    </row>
    <row r="344" spans="1:17" s="15" customFormat="1" ht="21" customHeight="1" x14ac:dyDescent="0.3">
      <c r="A344" s="291">
        <v>167</v>
      </c>
      <c r="B344" s="293" t="s">
        <v>1025</v>
      </c>
      <c r="C344" s="143">
        <f t="shared" si="20"/>
        <v>270000</v>
      </c>
      <c r="D344" s="123"/>
      <c r="E344" s="124"/>
      <c r="F344" s="122"/>
      <c r="G344" s="122"/>
      <c r="H344" s="122"/>
      <c r="I344" s="122">
        <v>6794.1</v>
      </c>
      <c r="J344" s="122">
        <v>270000</v>
      </c>
      <c r="K344" s="123"/>
      <c r="L344" s="123"/>
      <c r="M344" s="122"/>
      <c r="N344" s="122"/>
      <c r="O344" s="122"/>
      <c r="P344" s="125"/>
      <c r="Q344" s="122"/>
    </row>
    <row r="345" spans="1:17" s="15" customFormat="1" x14ac:dyDescent="0.3">
      <c r="A345" s="291">
        <v>168</v>
      </c>
      <c r="B345" s="131" t="s">
        <v>478</v>
      </c>
      <c r="C345" s="127">
        <f t="shared" si="20"/>
        <v>4215875.4000000004</v>
      </c>
      <c r="D345" s="32"/>
      <c r="E345" s="130"/>
      <c r="F345" s="32"/>
      <c r="G345" s="32"/>
      <c r="H345" s="32"/>
      <c r="I345" s="32"/>
      <c r="J345" s="32"/>
      <c r="K345" s="32">
        <v>2562.1</v>
      </c>
      <c r="L345" s="32">
        <v>4215875.4000000004</v>
      </c>
      <c r="M345" s="32"/>
      <c r="N345" s="32"/>
      <c r="O345" s="32"/>
      <c r="P345" s="128"/>
      <c r="Q345" s="32"/>
    </row>
    <row r="346" spans="1:17" s="15" customFormat="1" x14ac:dyDescent="0.3">
      <c r="A346" s="291">
        <v>169</v>
      </c>
      <c r="B346" s="131" t="s">
        <v>1124</v>
      </c>
      <c r="C346" s="127">
        <f t="shared" si="20"/>
        <v>5687663.0099999998</v>
      </c>
      <c r="D346" s="32"/>
      <c r="E346" s="130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128"/>
      <c r="Q346" s="32">
        <v>5687663.0099999998</v>
      </c>
    </row>
    <row r="347" spans="1:17" s="15" customFormat="1" x14ac:dyDescent="0.3">
      <c r="A347" s="291">
        <v>170</v>
      </c>
      <c r="B347" s="343" t="s">
        <v>1122</v>
      </c>
      <c r="C347" s="60">
        <f t="shared" si="20"/>
        <v>242914</v>
      </c>
      <c r="D347" s="8"/>
      <c r="E347" s="87">
        <v>1</v>
      </c>
      <c r="F347" s="8">
        <v>242914</v>
      </c>
      <c r="G347" s="8"/>
      <c r="H347" s="8"/>
      <c r="I347" s="8"/>
      <c r="J347" s="8"/>
      <c r="K347" s="8"/>
      <c r="L347" s="8"/>
      <c r="M347" s="8"/>
      <c r="N347" s="8"/>
      <c r="O347" s="8"/>
      <c r="P347" s="110"/>
      <c r="Q347" s="32"/>
    </row>
    <row r="348" spans="1:17" s="15" customFormat="1" x14ac:dyDescent="0.3">
      <c r="A348" s="291">
        <v>171</v>
      </c>
      <c r="B348" s="358" t="s">
        <v>1123</v>
      </c>
      <c r="C348" s="60">
        <f t="shared" si="20"/>
        <v>1105000</v>
      </c>
      <c r="D348" s="8">
        <v>1105000</v>
      </c>
      <c r="E348" s="87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10"/>
      <c r="Q348" s="32"/>
    </row>
    <row r="349" spans="1:17" s="15" customFormat="1" x14ac:dyDescent="0.3">
      <c r="A349" s="291">
        <v>172</v>
      </c>
      <c r="B349" s="343" t="s">
        <v>453</v>
      </c>
      <c r="C349" s="58">
        <f t="shared" si="20"/>
        <v>10140264.199999999</v>
      </c>
      <c r="D349" s="8"/>
      <c r="E349" s="87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10"/>
      <c r="Q349" s="8">
        <v>10140264.199999999</v>
      </c>
    </row>
    <row r="350" spans="1:17" s="15" customFormat="1" x14ac:dyDescent="0.3">
      <c r="A350" s="291">
        <v>173</v>
      </c>
      <c r="B350" s="343" t="s">
        <v>1155</v>
      </c>
      <c r="C350" s="58">
        <f t="shared" si="20"/>
        <v>874323.57</v>
      </c>
      <c r="D350" s="8"/>
      <c r="E350" s="87"/>
      <c r="F350" s="8"/>
      <c r="G350" s="8">
        <v>287.3</v>
      </c>
      <c r="H350" s="8">
        <v>874323.57</v>
      </c>
      <c r="I350" s="8"/>
      <c r="J350" s="8"/>
      <c r="K350" s="8"/>
      <c r="L350" s="8"/>
      <c r="M350" s="8"/>
      <c r="N350" s="8"/>
      <c r="O350" s="8"/>
      <c r="P350" s="110"/>
      <c r="Q350" s="8"/>
    </row>
    <row r="351" spans="1:17" s="15" customFormat="1" x14ac:dyDescent="0.3">
      <c r="A351" s="291">
        <v>174</v>
      </c>
      <c r="B351" s="343" t="s">
        <v>248</v>
      </c>
      <c r="C351" s="58">
        <f t="shared" si="20"/>
        <v>2431702</v>
      </c>
      <c r="D351" s="8"/>
      <c r="E351" s="87">
        <v>1</v>
      </c>
      <c r="F351" s="8">
        <v>2431702</v>
      </c>
      <c r="G351" s="8"/>
      <c r="H351" s="8"/>
      <c r="I351" s="8"/>
      <c r="J351" s="8"/>
      <c r="K351" s="8"/>
      <c r="L351" s="8"/>
      <c r="M351" s="8"/>
      <c r="N351" s="8"/>
      <c r="O351" s="8"/>
      <c r="P351" s="110"/>
      <c r="Q351" s="8"/>
    </row>
    <row r="352" spans="1:17" s="15" customFormat="1" x14ac:dyDescent="0.3">
      <c r="A352" s="291">
        <v>175</v>
      </c>
      <c r="B352" s="343" t="s">
        <v>249</v>
      </c>
      <c r="C352" s="58">
        <f t="shared" si="20"/>
        <v>2431702</v>
      </c>
      <c r="D352" s="8"/>
      <c r="E352" s="87">
        <v>1</v>
      </c>
      <c r="F352" s="8">
        <v>2431702</v>
      </c>
      <c r="G352" s="8"/>
      <c r="H352" s="8"/>
      <c r="I352" s="8"/>
      <c r="J352" s="8"/>
      <c r="K352" s="8"/>
      <c r="L352" s="8"/>
      <c r="M352" s="8"/>
      <c r="N352" s="8"/>
      <c r="O352" s="8"/>
      <c r="P352" s="110"/>
      <c r="Q352" s="8"/>
    </row>
    <row r="353" spans="1:17" s="15" customFormat="1" x14ac:dyDescent="0.3">
      <c r="A353" s="291">
        <v>176</v>
      </c>
      <c r="B353" s="343" t="s">
        <v>351</v>
      </c>
      <c r="C353" s="60">
        <f t="shared" si="20"/>
        <v>6016990.9000000004</v>
      </c>
      <c r="D353" s="8"/>
      <c r="E353" s="87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10"/>
      <c r="Q353" s="32">
        <v>6016990.9000000004</v>
      </c>
    </row>
    <row r="354" spans="1:17" s="15" customFormat="1" x14ac:dyDescent="0.3">
      <c r="A354" s="291">
        <v>177</v>
      </c>
      <c r="B354" s="290" t="s">
        <v>352</v>
      </c>
      <c r="C354" s="127">
        <f t="shared" si="20"/>
        <v>8568080.6799999997</v>
      </c>
      <c r="D354" s="32"/>
      <c r="E354" s="130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128"/>
      <c r="Q354" s="32">
        <v>8568080.6799999997</v>
      </c>
    </row>
    <row r="355" spans="1:17" s="15" customFormat="1" ht="28.5" customHeight="1" x14ac:dyDescent="0.3">
      <c r="A355" s="232" t="s">
        <v>192</v>
      </c>
      <c r="B355" s="233"/>
      <c r="C355" s="31">
        <f t="shared" ref="C355:Q355" si="21">SUM(C356:C442)</f>
        <v>416317809.49999994</v>
      </c>
      <c r="D355" s="31">
        <f t="shared" si="21"/>
        <v>74067296.319999993</v>
      </c>
      <c r="E355" s="158">
        <f t="shared" si="21"/>
        <v>58</v>
      </c>
      <c r="F355" s="31">
        <f t="shared" si="21"/>
        <v>133665817.46000001</v>
      </c>
      <c r="G355" s="31">
        <f t="shared" si="21"/>
        <v>29683.159999999996</v>
      </c>
      <c r="H355" s="31">
        <f t="shared" si="21"/>
        <v>136620963.79000002</v>
      </c>
      <c r="I355" s="31">
        <f t="shared" si="21"/>
        <v>0</v>
      </c>
      <c r="J355" s="31">
        <f t="shared" si="21"/>
        <v>0</v>
      </c>
      <c r="K355" s="31">
        <f t="shared" si="21"/>
        <v>20533.599999999999</v>
      </c>
      <c r="L355" s="31">
        <f t="shared" si="21"/>
        <v>21491025.869999997</v>
      </c>
      <c r="M355" s="31">
        <f t="shared" si="21"/>
        <v>4586.92</v>
      </c>
      <c r="N355" s="31">
        <f t="shared" si="21"/>
        <v>10830290.059999999</v>
      </c>
      <c r="O355" s="31">
        <f t="shared" si="21"/>
        <v>0</v>
      </c>
      <c r="P355" s="31">
        <f t="shared" si="21"/>
        <v>0</v>
      </c>
      <c r="Q355" s="31">
        <f t="shared" si="21"/>
        <v>39642416</v>
      </c>
    </row>
    <row r="356" spans="1:17" s="15" customFormat="1" ht="20.25" customHeight="1" x14ac:dyDescent="0.3">
      <c r="A356" s="234">
        <v>1</v>
      </c>
      <c r="B356" s="169" t="s">
        <v>208</v>
      </c>
      <c r="C356" s="58">
        <f t="shared" ref="C356:C387" si="22">D356+F356+H356+J356+L356+N356+P356+Q356</f>
        <v>8113974</v>
      </c>
      <c r="D356" s="12"/>
      <c r="E356" s="86"/>
      <c r="F356" s="12"/>
      <c r="G356" s="12">
        <v>1386</v>
      </c>
      <c r="H356" s="12">
        <v>4882489</v>
      </c>
      <c r="I356" s="12"/>
      <c r="J356" s="12"/>
      <c r="K356" s="12"/>
      <c r="L356" s="12"/>
      <c r="M356" s="12">
        <v>1450.62</v>
      </c>
      <c r="N356" s="12">
        <v>3231485</v>
      </c>
      <c r="O356" s="12"/>
      <c r="P356" s="12"/>
      <c r="Q356" s="12"/>
    </row>
    <row r="357" spans="1:17" s="15" customFormat="1" ht="20.25" customHeight="1" x14ac:dyDescent="0.3">
      <c r="A357" s="234">
        <v>2</v>
      </c>
      <c r="B357" s="169" t="s">
        <v>1161</v>
      </c>
      <c r="C357" s="58">
        <f t="shared" si="22"/>
        <v>780751.92</v>
      </c>
      <c r="D357" s="91"/>
      <c r="E357" s="86"/>
      <c r="F357" s="91"/>
      <c r="G357" s="91"/>
      <c r="H357" s="91"/>
      <c r="I357" s="12"/>
      <c r="J357" s="12"/>
      <c r="K357" s="12"/>
      <c r="L357" s="12"/>
      <c r="M357" s="12">
        <v>754</v>
      </c>
      <c r="N357" s="12">
        <v>780751.92</v>
      </c>
      <c r="O357" s="12"/>
      <c r="P357" s="12"/>
      <c r="Q357" s="12"/>
    </row>
    <row r="358" spans="1:17" s="15" customFormat="1" ht="20.25" customHeight="1" x14ac:dyDescent="0.3">
      <c r="A358" s="234">
        <v>3</v>
      </c>
      <c r="B358" s="169" t="s">
        <v>536</v>
      </c>
      <c r="C358" s="58">
        <f t="shared" si="22"/>
        <v>602124</v>
      </c>
      <c r="D358" s="91"/>
      <c r="E358" s="86"/>
      <c r="F358" s="91"/>
      <c r="G358" s="91"/>
      <c r="H358" s="91"/>
      <c r="I358" s="12"/>
      <c r="J358" s="12"/>
      <c r="K358" s="12">
        <v>554.1</v>
      </c>
      <c r="L358" s="12">
        <v>602124</v>
      </c>
      <c r="M358" s="12"/>
      <c r="N358" s="12"/>
      <c r="O358" s="12"/>
      <c r="P358" s="12"/>
      <c r="Q358" s="12"/>
    </row>
    <row r="359" spans="1:17" s="15" customFormat="1" ht="20.25" customHeight="1" x14ac:dyDescent="0.3">
      <c r="A359" s="234">
        <v>4</v>
      </c>
      <c r="B359" s="343" t="s">
        <v>870</v>
      </c>
      <c r="C359" s="60">
        <f t="shared" si="22"/>
        <v>1175692</v>
      </c>
      <c r="D359" s="8"/>
      <c r="E359" s="87"/>
      <c r="F359" s="8"/>
      <c r="G359" s="8">
        <v>324.89999999999998</v>
      </c>
      <c r="H359" s="8">
        <v>1175692</v>
      </c>
      <c r="I359" s="8"/>
      <c r="J359" s="8"/>
      <c r="K359" s="8"/>
      <c r="L359" s="8"/>
      <c r="M359" s="8"/>
      <c r="N359" s="8"/>
      <c r="O359" s="8"/>
      <c r="P359" s="8"/>
      <c r="Q359" s="32"/>
    </row>
    <row r="360" spans="1:17" s="15" customFormat="1" ht="20.25" customHeight="1" x14ac:dyDescent="0.3">
      <c r="A360" s="234">
        <v>5</v>
      </c>
      <c r="B360" s="293" t="s">
        <v>1145</v>
      </c>
      <c r="C360" s="143">
        <f t="shared" si="22"/>
        <v>3776000</v>
      </c>
      <c r="D360" s="123">
        <v>3776000</v>
      </c>
      <c r="E360" s="124"/>
      <c r="F360" s="122"/>
      <c r="G360" s="122"/>
      <c r="H360" s="122"/>
      <c r="I360" s="122"/>
      <c r="J360" s="122"/>
      <c r="K360" s="123"/>
      <c r="L360" s="123"/>
      <c r="M360" s="122"/>
      <c r="N360" s="122"/>
      <c r="O360" s="122"/>
      <c r="P360" s="125"/>
      <c r="Q360" s="122"/>
    </row>
    <row r="361" spans="1:17" s="15" customFormat="1" ht="20.25" customHeight="1" x14ac:dyDescent="0.3">
      <c r="A361" s="234">
        <v>6</v>
      </c>
      <c r="B361" s="169" t="s">
        <v>818</v>
      </c>
      <c r="C361" s="58">
        <f t="shared" si="22"/>
        <v>3873768</v>
      </c>
      <c r="D361" s="91"/>
      <c r="E361" s="86"/>
      <c r="F361" s="91"/>
      <c r="G361" s="91"/>
      <c r="H361" s="91"/>
      <c r="I361" s="12"/>
      <c r="J361" s="12"/>
      <c r="K361" s="12">
        <v>3590.5</v>
      </c>
      <c r="L361" s="12">
        <v>3873768</v>
      </c>
      <c r="M361" s="12"/>
      <c r="N361" s="12"/>
      <c r="O361" s="12"/>
      <c r="P361" s="12"/>
      <c r="Q361" s="12"/>
    </row>
    <row r="362" spans="1:17" s="15" customFormat="1" ht="20.25" customHeight="1" x14ac:dyDescent="0.3">
      <c r="A362" s="234">
        <v>7</v>
      </c>
      <c r="B362" s="290" t="s">
        <v>889</v>
      </c>
      <c r="C362" s="58">
        <f t="shared" si="22"/>
        <v>5475363</v>
      </c>
      <c r="D362" s="113"/>
      <c r="E362" s="130"/>
      <c r="F362" s="114"/>
      <c r="G362" s="108">
        <v>1554.3</v>
      </c>
      <c r="H362" s="108">
        <v>5475363</v>
      </c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1:17" s="15" customFormat="1" x14ac:dyDescent="0.3">
      <c r="A363" s="234">
        <v>8</v>
      </c>
      <c r="B363" s="344" t="s">
        <v>888</v>
      </c>
      <c r="C363" s="58">
        <f t="shared" si="22"/>
        <v>940158</v>
      </c>
      <c r="D363" s="107"/>
      <c r="E363" s="136"/>
      <c r="F363" s="107"/>
      <c r="G363" s="107">
        <v>231</v>
      </c>
      <c r="H363" s="107">
        <v>940158</v>
      </c>
      <c r="I363" s="112"/>
      <c r="J363" s="112"/>
      <c r="K363" s="112"/>
      <c r="L363" s="112"/>
      <c r="M363" s="112"/>
      <c r="N363" s="112"/>
      <c r="O363" s="112"/>
      <c r="P363" s="117"/>
      <c r="Q363" s="112"/>
    </row>
    <row r="364" spans="1:17" s="142" customFormat="1" ht="20.25" customHeight="1" x14ac:dyDescent="0.2">
      <c r="A364" s="234">
        <v>9</v>
      </c>
      <c r="B364" s="343" t="s">
        <v>1148</v>
      </c>
      <c r="C364" s="127">
        <f t="shared" si="22"/>
        <v>4048420.8</v>
      </c>
      <c r="D364" s="144"/>
      <c r="E364" s="140"/>
      <c r="F364" s="144"/>
      <c r="G364" s="144">
        <v>816</v>
      </c>
      <c r="H364" s="144">
        <v>4048420.8</v>
      </c>
      <c r="I364" s="139"/>
      <c r="J364" s="139"/>
      <c r="K364" s="139"/>
      <c r="L364" s="139"/>
      <c r="M364" s="139"/>
      <c r="N364" s="139"/>
      <c r="O364" s="139"/>
      <c r="P364" s="141"/>
      <c r="Q364" s="139"/>
    </row>
    <row r="365" spans="1:17" s="15" customFormat="1" x14ac:dyDescent="0.3">
      <c r="A365" s="234">
        <v>10</v>
      </c>
      <c r="B365" s="343" t="s">
        <v>861</v>
      </c>
      <c r="C365" s="60">
        <f t="shared" si="22"/>
        <v>1631019</v>
      </c>
      <c r="D365" s="8"/>
      <c r="E365" s="87"/>
      <c r="F365" s="8"/>
      <c r="G365" s="8">
        <v>463</v>
      </c>
      <c r="H365" s="8">
        <v>1631019</v>
      </c>
      <c r="I365" s="8"/>
      <c r="J365" s="8"/>
      <c r="K365" s="8"/>
      <c r="L365" s="8"/>
      <c r="M365" s="8"/>
      <c r="N365" s="8"/>
      <c r="O365" s="8"/>
      <c r="P365" s="110"/>
      <c r="Q365" s="32"/>
    </row>
    <row r="366" spans="1:17" s="15" customFormat="1" ht="20.25" customHeight="1" x14ac:dyDescent="0.3">
      <c r="A366" s="234">
        <v>11</v>
      </c>
      <c r="B366" s="343" t="s">
        <v>749</v>
      </c>
      <c r="C366" s="60">
        <f t="shared" si="22"/>
        <v>2747721</v>
      </c>
      <c r="D366" s="8"/>
      <c r="E366" s="87"/>
      <c r="F366" s="8"/>
      <c r="G366" s="8">
        <v>780</v>
      </c>
      <c r="H366" s="8">
        <v>2747721</v>
      </c>
      <c r="I366" s="8"/>
      <c r="J366" s="8"/>
      <c r="K366" s="8"/>
      <c r="L366" s="8"/>
      <c r="M366" s="8"/>
      <c r="N366" s="8"/>
      <c r="O366" s="8"/>
      <c r="P366" s="8"/>
      <c r="Q366" s="32"/>
    </row>
    <row r="367" spans="1:17" s="15" customFormat="1" ht="20.25" customHeight="1" x14ac:dyDescent="0.3">
      <c r="A367" s="234">
        <v>12</v>
      </c>
      <c r="B367" s="343" t="s">
        <v>750</v>
      </c>
      <c r="C367" s="60">
        <f t="shared" si="22"/>
        <v>2446282</v>
      </c>
      <c r="D367" s="8">
        <v>2446282</v>
      </c>
      <c r="E367" s="87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32"/>
    </row>
    <row r="368" spans="1:17" s="15" customFormat="1" x14ac:dyDescent="0.3">
      <c r="A368" s="234">
        <v>13</v>
      </c>
      <c r="B368" s="345" t="s">
        <v>744</v>
      </c>
      <c r="C368" s="58">
        <f t="shared" si="22"/>
        <v>2669224</v>
      </c>
      <c r="D368" s="92"/>
      <c r="E368" s="87"/>
      <c r="F368" s="92"/>
      <c r="G368" s="92"/>
      <c r="H368" s="92"/>
      <c r="I368" s="8"/>
      <c r="J368" s="8"/>
      <c r="K368" s="8">
        <v>2671.9</v>
      </c>
      <c r="L368" s="8">
        <v>2669224</v>
      </c>
      <c r="M368" s="8"/>
      <c r="N368" s="8"/>
      <c r="O368" s="8"/>
      <c r="P368" s="110"/>
      <c r="Q368" s="8"/>
    </row>
    <row r="369" spans="1:17" s="15" customFormat="1" x14ac:dyDescent="0.3">
      <c r="A369" s="234">
        <v>14</v>
      </c>
      <c r="B369" s="169" t="s">
        <v>823</v>
      </c>
      <c r="C369" s="58">
        <f t="shared" si="22"/>
        <v>2156758</v>
      </c>
      <c r="D369" s="91">
        <v>2156758</v>
      </c>
      <c r="E369" s="86"/>
      <c r="F369" s="91"/>
      <c r="G369" s="91"/>
      <c r="H369" s="91"/>
      <c r="I369" s="12"/>
      <c r="J369" s="12"/>
      <c r="K369" s="12"/>
      <c r="L369" s="12"/>
      <c r="M369" s="12"/>
      <c r="N369" s="12"/>
      <c r="O369" s="12"/>
      <c r="P369" s="40"/>
      <c r="Q369" s="12"/>
    </row>
    <row r="370" spans="1:17" s="15" customFormat="1" x14ac:dyDescent="0.3">
      <c r="A370" s="234">
        <v>15</v>
      </c>
      <c r="B370" s="345" t="s">
        <v>745</v>
      </c>
      <c r="C370" s="58">
        <f t="shared" si="22"/>
        <v>10205758</v>
      </c>
      <c r="D370" s="8">
        <v>10205758</v>
      </c>
      <c r="E370" s="87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10"/>
      <c r="Q370" s="8"/>
    </row>
    <row r="371" spans="1:17" s="15" customFormat="1" x14ac:dyDescent="0.3">
      <c r="A371" s="234">
        <v>16</v>
      </c>
      <c r="B371" s="343" t="s">
        <v>751</v>
      </c>
      <c r="C371" s="60">
        <f t="shared" si="22"/>
        <v>2098028</v>
      </c>
      <c r="D371" s="8"/>
      <c r="E371" s="87"/>
      <c r="F371" s="8"/>
      <c r="G371" s="8"/>
      <c r="H371" s="8"/>
      <c r="I371" s="8"/>
      <c r="J371" s="8"/>
      <c r="K371" s="8">
        <v>920</v>
      </c>
      <c r="L371" s="8">
        <v>2098028</v>
      </c>
      <c r="M371" s="8"/>
      <c r="N371" s="8"/>
      <c r="O371" s="8"/>
      <c r="P371" s="110"/>
      <c r="Q371" s="32"/>
    </row>
    <row r="372" spans="1:17" s="15" customFormat="1" x14ac:dyDescent="0.3">
      <c r="A372" s="234">
        <v>17</v>
      </c>
      <c r="B372" s="343" t="s">
        <v>752</v>
      </c>
      <c r="C372" s="60">
        <f t="shared" si="22"/>
        <v>2956487</v>
      </c>
      <c r="D372" s="8">
        <v>2956487</v>
      </c>
      <c r="E372" s="87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10"/>
      <c r="Q372" s="32"/>
    </row>
    <row r="373" spans="1:17" s="15" customFormat="1" x14ac:dyDescent="0.3">
      <c r="A373" s="234">
        <v>18</v>
      </c>
      <c r="B373" s="343" t="s">
        <v>753</v>
      </c>
      <c r="C373" s="60">
        <f t="shared" si="22"/>
        <v>6982423</v>
      </c>
      <c r="D373" s="8">
        <v>6982423</v>
      </c>
      <c r="E373" s="87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10"/>
      <c r="Q373" s="32"/>
    </row>
    <row r="374" spans="1:17" s="15" customFormat="1" ht="20.25" customHeight="1" x14ac:dyDescent="0.3">
      <c r="A374" s="234">
        <v>19</v>
      </c>
      <c r="B374" s="345" t="s">
        <v>220</v>
      </c>
      <c r="C374" s="58">
        <f t="shared" si="22"/>
        <v>1346629.68</v>
      </c>
      <c r="D374" s="8">
        <v>1346629.68</v>
      </c>
      <c r="E374" s="87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s="15" customFormat="1" ht="20.25" customHeight="1" x14ac:dyDescent="0.3">
      <c r="A375" s="234">
        <v>20</v>
      </c>
      <c r="B375" s="345" t="s">
        <v>1162</v>
      </c>
      <c r="C375" s="58">
        <f t="shared" si="22"/>
        <v>2171178</v>
      </c>
      <c r="D375" s="8"/>
      <c r="E375" s="87"/>
      <c r="F375" s="8"/>
      <c r="G375" s="8">
        <v>431.5</v>
      </c>
      <c r="H375" s="8">
        <v>2171178</v>
      </c>
      <c r="I375" s="8"/>
      <c r="J375" s="8"/>
      <c r="K375" s="8"/>
      <c r="L375" s="8"/>
      <c r="M375" s="8"/>
      <c r="N375" s="8"/>
      <c r="O375" s="8"/>
      <c r="P375" s="110"/>
      <c r="Q375" s="8"/>
    </row>
    <row r="376" spans="1:17" s="15" customFormat="1" ht="21" customHeight="1" x14ac:dyDescent="0.3">
      <c r="A376" s="234">
        <v>21</v>
      </c>
      <c r="B376" s="343" t="s">
        <v>862</v>
      </c>
      <c r="C376" s="60">
        <f t="shared" si="22"/>
        <v>3849834.09</v>
      </c>
      <c r="D376" s="8"/>
      <c r="E376" s="87"/>
      <c r="F376" s="8"/>
      <c r="G376" s="8"/>
      <c r="H376" s="8"/>
      <c r="I376" s="8"/>
      <c r="J376" s="8"/>
      <c r="K376" s="8">
        <v>1905.5</v>
      </c>
      <c r="L376" s="8">
        <v>1876726.95</v>
      </c>
      <c r="M376" s="8">
        <v>1905.5</v>
      </c>
      <c r="N376" s="8">
        <v>1973107.14</v>
      </c>
      <c r="O376" s="8"/>
      <c r="P376" s="110"/>
      <c r="Q376" s="32"/>
    </row>
    <row r="377" spans="1:17" s="15" customFormat="1" x14ac:dyDescent="0.3">
      <c r="A377" s="234">
        <v>22</v>
      </c>
      <c r="B377" s="343" t="s">
        <v>863</v>
      </c>
      <c r="C377" s="60">
        <f t="shared" si="22"/>
        <v>8858957.9600000009</v>
      </c>
      <c r="D377" s="8"/>
      <c r="E377" s="87">
        <v>4</v>
      </c>
      <c r="F377" s="8">
        <v>8858957.9600000009</v>
      </c>
      <c r="G377" s="8"/>
      <c r="H377" s="8"/>
      <c r="I377" s="8"/>
      <c r="J377" s="8"/>
      <c r="K377" s="8"/>
      <c r="L377" s="8"/>
      <c r="M377" s="8"/>
      <c r="N377" s="8"/>
      <c r="O377" s="8"/>
      <c r="P377" s="110"/>
      <c r="Q377" s="32"/>
    </row>
    <row r="378" spans="1:17" s="15" customFormat="1" ht="20.25" customHeight="1" x14ac:dyDescent="0.3">
      <c r="A378" s="234">
        <v>23</v>
      </c>
      <c r="B378" s="131" t="s">
        <v>250</v>
      </c>
      <c r="C378" s="127">
        <f t="shared" si="22"/>
        <v>4313225.7</v>
      </c>
      <c r="D378" s="114"/>
      <c r="E378" s="130"/>
      <c r="F378" s="114"/>
      <c r="G378" s="114">
        <v>1309.24</v>
      </c>
      <c r="H378" s="114">
        <v>4313225.7</v>
      </c>
      <c r="I378" s="114"/>
      <c r="J378" s="32"/>
      <c r="K378" s="32"/>
      <c r="L378" s="32"/>
      <c r="M378" s="32"/>
      <c r="N378" s="32"/>
      <c r="O378" s="32"/>
      <c r="P378" s="32"/>
      <c r="Q378" s="32"/>
    </row>
    <row r="379" spans="1:17" s="15" customFormat="1" x14ac:dyDescent="0.3">
      <c r="A379" s="234">
        <v>24</v>
      </c>
      <c r="B379" s="343" t="s">
        <v>864</v>
      </c>
      <c r="C379" s="60">
        <f t="shared" si="22"/>
        <v>4582757</v>
      </c>
      <c r="D379" s="8"/>
      <c r="E379" s="87"/>
      <c r="F379" s="8"/>
      <c r="G379" s="8">
        <v>708.3</v>
      </c>
      <c r="H379" s="8">
        <v>4582757</v>
      </c>
      <c r="I379" s="8"/>
      <c r="J379" s="8"/>
      <c r="K379" s="8"/>
      <c r="L379" s="8"/>
      <c r="M379" s="8"/>
      <c r="N379" s="8"/>
      <c r="O379" s="8"/>
      <c r="P379" s="110"/>
      <c r="Q379" s="32"/>
    </row>
    <row r="380" spans="1:17" s="15" customFormat="1" x14ac:dyDescent="0.3">
      <c r="A380" s="234">
        <v>25</v>
      </c>
      <c r="B380" s="343" t="s">
        <v>507</v>
      </c>
      <c r="C380" s="60">
        <f t="shared" si="22"/>
        <v>4947023</v>
      </c>
      <c r="D380" s="8"/>
      <c r="E380" s="87"/>
      <c r="F380" s="8"/>
      <c r="G380" s="8">
        <v>764.6</v>
      </c>
      <c r="H380" s="8">
        <v>4947023</v>
      </c>
      <c r="I380" s="8"/>
      <c r="J380" s="8"/>
      <c r="K380" s="8"/>
      <c r="L380" s="8"/>
      <c r="M380" s="8"/>
      <c r="N380" s="8"/>
      <c r="O380" s="8"/>
      <c r="P380" s="110"/>
      <c r="Q380" s="32"/>
    </row>
    <row r="381" spans="1:17" s="15" customFormat="1" ht="21" customHeight="1" x14ac:dyDescent="0.3">
      <c r="A381" s="234">
        <v>26</v>
      </c>
      <c r="B381" s="290" t="s">
        <v>1087</v>
      </c>
      <c r="C381" s="127">
        <f t="shared" si="22"/>
        <v>2280105.98</v>
      </c>
      <c r="D381" s="114">
        <v>2280105.98</v>
      </c>
      <c r="E381" s="130"/>
      <c r="F381" s="114"/>
      <c r="G381" s="114"/>
      <c r="H381" s="114"/>
      <c r="I381" s="114"/>
      <c r="J381" s="32"/>
      <c r="K381" s="32"/>
      <c r="L381" s="32"/>
      <c r="M381" s="32"/>
      <c r="N381" s="32"/>
      <c r="O381" s="32"/>
      <c r="P381" s="128"/>
      <c r="Q381" s="32"/>
    </row>
    <row r="382" spans="1:17" s="15" customFormat="1" x14ac:dyDescent="0.3">
      <c r="A382" s="234">
        <v>27</v>
      </c>
      <c r="B382" s="345" t="s">
        <v>222</v>
      </c>
      <c r="C382" s="58">
        <f t="shared" si="22"/>
        <v>745407</v>
      </c>
      <c r="D382" s="8"/>
      <c r="E382" s="87"/>
      <c r="F382" s="8"/>
      <c r="G382" s="8">
        <v>211.6</v>
      </c>
      <c r="H382" s="8">
        <v>745407</v>
      </c>
      <c r="I382" s="8"/>
      <c r="J382" s="8"/>
      <c r="K382" s="8"/>
      <c r="L382" s="8"/>
      <c r="M382" s="8"/>
      <c r="N382" s="8"/>
      <c r="O382" s="8"/>
      <c r="P382" s="110"/>
      <c r="Q382" s="8"/>
    </row>
    <row r="383" spans="1:17" s="15" customFormat="1" x14ac:dyDescent="0.3">
      <c r="A383" s="234">
        <v>28</v>
      </c>
      <c r="B383" s="343" t="s">
        <v>340</v>
      </c>
      <c r="C383" s="60">
        <f t="shared" si="22"/>
        <v>6140091</v>
      </c>
      <c r="D383" s="8"/>
      <c r="E383" s="87"/>
      <c r="F383" s="8"/>
      <c r="G383" s="8">
        <v>1696.8</v>
      </c>
      <c r="H383" s="8">
        <v>6140091</v>
      </c>
      <c r="I383" s="8"/>
      <c r="J383" s="8"/>
      <c r="K383" s="8"/>
      <c r="L383" s="8"/>
      <c r="M383" s="8"/>
      <c r="N383" s="8"/>
      <c r="O383" s="8"/>
      <c r="P383" s="110"/>
      <c r="Q383" s="32"/>
    </row>
    <row r="384" spans="1:17" s="15" customFormat="1" ht="20.25" customHeight="1" x14ac:dyDescent="0.3">
      <c r="A384" s="234">
        <v>29</v>
      </c>
      <c r="B384" s="343" t="s">
        <v>508</v>
      </c>
      <c r="C384" s="60">
        <f t="shared" si="22"/>
        <v>404475</v>
      </c>
      <c r="D384" s="8">
        <v>404475</v>
      </c>
      <c r="E384" s="87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32"/>
    </row>
    <row r="385" spans="1:17" s="15" customFormat="1" ht="20.25" customHeight="1" x14ac:dyDescent="0.3">
      <c r="A385" s="234">
        <v>30</v>
      </c>
      <c r="B385" s="343" t="s">
        <v>1163</v>
      </c>
      <c r="C385" s="60">
        <f t="shared" si="22"/>
        <v>5185268.5599999996</v>
      </c>
      <c r="D385" s="8"/>
      <c r="E385" s="87"/>
      <c r="F385" s="8"/>
      <c r="G385" s="8">
        <v>1045.2</v>
      </c>
      <c r="H385" s="8">
        <v>5185268.5599999996</v>
      </c>
      <c r="I385" s="8"/>
      <c r="J385" s="8"/>
      <c r="K385" s="8"/>
      <c r="L385" s="8"/>
      <c r="M385" s="8"/>
      <c r="N385" s="8"/>
      <c r="O385" s="8"/>
      <c r="P385" s="8"/>
      <c r="Q385" s="32"/>
    </row>
    <row r="386" spans="1:17" s="15" customFormat="1" ht="20.25" customHeight="1" x14ac:dyDescent="0.3">
      <c r="A386" s="234">
        <v>31</v>
      </c>
      <c r="B386" s="343" t="s">
        <v>251</v>
      </c>
      <c r="C386" s="60">
        <f t="shared" si="22"/>
        <v>3540103</v>
      </c>
      <c r="D386" s="8">
        <v>3540103</v>
      </c>
      <c r="E386" s="87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32"/>
    </row>
    <row r="387" spans="1:17" s="15" customFormat="1" ht="20.25" customHeight="1" x14ac:dyDescent="0.3">
      <c r="A387" s="234">
        <v>32</v>
      </c>
      <c r="B387" s="343" t="s">
        <v>1164</v>
      </c>
      <c r="C387" s="60">
        <f t="shared" si="22"/>
        <v>6869304</v>
      </c>
      <c r="D387" s="8"/>
      <c r="E387" s="87"/>
      <c r="F387" s="8"/>
      <c r="G387" s="8">
        <v>1560</v>
      </c>
      <c r="H387" s="8">
        <v>6869304</v>
      </c>
      <c r="I387" s="8"/>
      <c r="J387" s="8"/>
      <c r="K387" s="8"/>
      <c r="L387" s="8"/>
      <c r="M387" s="8"/>
      <c r="N387" s="8"/>
      <c r="O387" s="8"/>
      <c r="P387" s="8"/>
      <c r="Q387" s="32"/>
    </row>
    <row r="388" spans="1:17" s="15" customFormat="1" ht="20.25" customHeight="1" x14ac:dyDescent="0.3">
      <c r="A388" s="234">
        <v>33</v>
      </c>
      <c r="B388" s="343" t="s">
        <v>1165</v>
      </c>
      <c r="C388" s="60">
        <f t="shared" ref="C388:C419" si="23">D388+F388+H388+J388+L388+N388+P388+Q388</f>
        <v>4242862</v>
      </c>
      <c r="D388" s="8"/>
      <c r="E388" s="87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32">
        <v>4242862</v>
      </c>
    </row>
    <row r="389" spans="1:17" s="15" customFormat="1" x14ac:dyDescent="0.3">
      <c r="A389" s="234">
        <v>34</v>
      </c>
      <c r="B389" s="343" t="s">
        <v>395</v>
      </c>
      <c r="C389" s="60">
        <f t="shared" si="23"/>
        <v>817271</v>
      </c>
      <c r="D389" s="8"/>
      <c r="E389" s="87"/>
      <c r="F389" s="8"/>
      <c r="G389" s="8">
        <v>232</v>
      </c>
      <c r="H389" s="8">
        <v>817271</v>
      </c>
      <c r="I389" s="8"/>
      <c r="J389" s="8"/>
      <c r="K389" s="8"/>
      <c r="L389" s="8"/>
      <c r="M389" s="8"/>
      <c r="N389" s="8"/>
      <c r="O389" s="8"/>
      <c r="P389" s="110"/>
      <c r="Q389" s="32"/>
    </row>
    <row r="390" spans="1:17" s="15" customFormat="1" x14ac:dyDescent="0.3">
      <c r="A390" s="234">
        <v>35</v>
      </c>
      <c r="B390" s="290" t="s">
        <v>225</v>
      </c>
      <c r="C390" s="127">
        <f t="shared" si="23"/>
        <v>4844946</v>
      </c>
      <c r="D390" s="114"/>
      <c r="E390" s="130"/>
      <c r="F390" s="114"/>
      <c r="G390" s="114"/>
      <c r="H390" s="114"/>
      <c r="I390" s="114"/>
      <c r="J390" s="32"/>
      <c r="K390" s="32"/>
      <c r="L390" s="32"/>
      <c r="M390" s="32">
        <v>476.8</v>
      </c>
      <c r="N390" s="32">
        <v>4844946</v>
      </c>
      <c r="O390" s="32"/>
      <c r="P390" s="128"/>
      <c r="Q390" s="32"/>
    </row>
    <row r="391" spans="1:17" s="15" customFormat="1" ht="20.25" customHeight="1" x14ac:dyDescent="0.3">
      <c r="A391" s="234">
        <v>36</v>
      </c>
      <c r="B391" s="343" t="s">
        <v>254</v>
      </c>
      <c r="C391" s="60">
        <f t="shared" si="23"/>
        <v>4033447</v>
      </c>
      <c r="D391" s="8"/>
      <c r="E391" s="87"/>
      <c r="F391" s="8"/>
      <c r="G391" s="8">
        <v>623.4</v>
      </c>
      <c r="H391" s="8">
        <v>4033447</v>
      </c>
      <c r="I391" s="8"/>
      <c r="J391" s="8"/>
      <c r="K391" s="8"/>
      <c r="L391" s="8"/>
      <c r="M391" s="8"/>
      <c r="N391" s="8"/>
      <c r="O391" s="8"/>
      <c r="P391" s="8"/>
      <c r="Q391" s="32"/>
    </row>
    <row r="392" spans="1:17" s="15" customFormat="1" ht="20.25" customHeight="1" x14ac:dyDescent="0.3">
      <c r="A392" s="234">
        <v>37</v>
      </c>
      <c r="B392" s="343" t="s">
        <v>1166</v>
      </c>
      <c r="C392" s="60">
        <f t="shared" si="23"/>
        <v>6600000</v>
      </c>
      <c r="D392" s="8"/>
      <c r="E392" s="87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110"/>
      <c r="Q392" s="32">
        <v>6600000</v>
      </c>
    </row>
    <row r="393" spans="1:17" s="15" customFormat="1" x14ac:dyDescent="0.3">
      <c r="A393" s="234">
        <v>38</v>
      </c>
      <c r="B393" s="343" t="s">
        <v>1167</v>
      </c>
      <c r="C393" s="60">
        <f t="shared" si="23"/>
        <v>3913501.68</v>
      </c>
      <c r="D393" s="8">
        <v>3913501.68</v>
      </c>
      <c r="E393" s="87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110"/>
      <c r="Q393" s="32"/>
    </row>
    <row r="394" spans="1:17" s="15" customFormat="1" x14ac:dyDescent="0.3">
      <c r="A394" s="234">
        <v>39</v>
      </c>
      <c r="B394" s="343" t="s">
        <v>866</v>
      </c>
      <c r="C394" s="60">
        <f t="shared" si="23"/>
        <v>465703</v>
      </c>
      <c r="D394" s="8"/>
      <c r="E394" s="87"/>
      <c r="F394" s="8"/>
      <c r="G394" s="8"/>
      <c r="H394" s="8"/>
      <c r="I394" s="8"/>
      <c r="J394" s="8"/>
      <c r="K394" s="8">
        <v>476.3</v>
      </c>
      <c r="L394" s="8">
        <v>465703</v>
      </c>
      <c r="M394" s="8"/>
      <c r="N394" s="8"/>
      <c r="O394" s="8"/>
      <c r="P394" s="110"/>
      <c r="Q394" s="32"/>
    </row>
    <row r="395" spans="1:17" s="15" customFormat="1" ht="21" customHeight="1" x14ac:dyDescent="0.3">
      <c r="A395" s="234">
        <v>40</v>
      </c>
      <c r="B395" s="343" t="s">
        <v>1168</v>
      </c>
      <c r="C395" s="60">
        <f t="shared" si="23"/>
        <v>6465206</v>
      </c>
      <c r="D395" s="8"/>
      <c r="E395" s="87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110"/>
      <c r="Q395" s="32">
        <v>6465206</v>
      </c>
    </row>
    <row r="396" spans="1:17" s="15" customFormat="1" ht="21" customHeight="1" x14ac:dyDescent="0.3">
      <c r="A396" s="234">
        <v>41</v>
      </c>
      <c r="B396" s="343" t="s">
        <v>257</v>
      </c>
      <c r="C396" s="60">
        <f t="shared" si="23"/>
        <v>3908120</v>
      </c>
      <c r="D396" s="8"/>
      <c r="E396" s="87"/>
      <c r="F396" s="8"/>
      <c r="G396" s="8">
        <v>1080</v>
      </c>
      <c r="H396" s="8">
        <v>3908120</v>
      </c>
      <c r="I396" s="8"/>
      <c r="J396" s="8"/>
      <c r="K396" s="8"/>
      <c r="L396" s="8"/>
      <c r="M396" s="8"/>
      <c r="N396" s="8"/>
      <c r="O396" s="8"/>
      <c r="P396" s="110"/>
      <c r="Q396" s="32"/>
    </row>
    <row r="397" spans="1:17" s="15" customFormat="1" ht="21" customHeight="1" x14ac:dyDescent="0.3">
      <c r="A397" s="234">
        <v>42</v>
      </c>
      <c r="B397" s="343" t="s">
        <v>476</v>
      </c>
      <c r="C397" s="60">
        <f t="shared" si="23"/>
        <v>5355572</v>
      </c>
      <c r="D397" s="8"/>
      <c r="E397" s="87"/>
      <c r="F397" s="8"/>
      <c r="G397" s="8">
        <v>1480</v>
      </c>
      <c r="H397" s="8">
        <v>5355572</v>
      </c>
      <c r="I397" s="8"/>
      <c r="J397" s="8"/>
      <c r="K397" s="8"/>
      <c r="L397" s="8"/>
      <c r="M397" s="8"/>
      <c r="N397" s="8"/>
      <c r="O397" s="8"/>
      <c r="P397" s="110"/>
      <c r="Q397" s="32"/>
    </row>
    <row r="398" spans="1:17" s="15" customFormat="1" ht="21" customHeight="1" x14ac:dyDescent="0.3">
      <c r="A398" s="234">
        <v>43</v>
      </c>
      <c r="B398" s="343" t="s">
        <v>1169</v>
      </c>
      <c r="C398" s="60">
        <f t="shared" si="23"/>
        <v>5434867.2000000002</v>
      </c>
      <c r="D398" s="8"/>
      <c r="E398" s="87"/>
      <c r="F398" s="8"/>
      <c r="G398" s="8">
        <v>840</v>
      </c>
      <c r="H398" s="8">
        <v>5434867.2000000002</v>
      </c>
      <c r="I398" s="8"/>
      <c r="J398" s="8"/>
      <c r="K398" s="8"/>
      <c r="L398" s="8"/>
      <c r="M398" s="8"/>
      <c r="N398" s="8"/>
      <c r="O398" s="8"/>
      <c r="P398" s="110"/>
      <c r="Q398" s="32"/>
    </row>
    <row r="399" spans="1:17" s="15" customFormat="1" ht="21" customHeight="1" x14ac:dyDescent="0.3">
      <c r="A399" s="234">
        <v>44</v>
      </c>
      <c r="B399" s="343" t="s">
        <v>1198</v>
      </c>
      <c r="C399" s="60">
        <f t="shared" si="23"/>
        <v>5434867.2000000002</v>
      </c>
      <c r="D399" s="8"/>
      <c r="E399" s="87"/>
      <c r="F399" s="8"/>
      <c r="G399" s="8">
        <v>840</v>
      </c>
      <c r="H399" s="8">
        <v>5434867.2000000002</v>
      </c>
      <c r="I399" s="8"/>
      <c r="J399" s="8"/>
      <c r="K399" s="8"/>
      <c r="L399" s="8"/>
      <c r="M399" s="8"/>
      <c r="N399" s="8"/>
      <c r="O399" s="8"/>
      <c r="P399" s="110"/>
      <c r="Q399" s="32"/>
    </row>
    <row r="400" spans="1:17" s="15" customFormat="1" ht="21" customHeight="1" x14ac:dyDescent="0.3">
      <c r="A400" s="234">
        <v>45</v>
      </c>
      <c r="B400" s="343" t="s">
        <v>867</v>
      </c>
      <c r="C400" s="60">
        <f t="shared" si="23"/>
        <v>498897</v>
      </c>
      <c r="D400" s="8"/>
      <c r="E400" s="87"/>
      <c r="F400" s="8"/>
      <c r="G400" s="8"/>
      <c r="H400" s="8"/>
      <c r="I400" s="8"/>
      <c r="J400" s="8"/>
      <c r="K400" s="8">
        <v>445.3</v>
      </c>
      <c r="L400" s="8">
        <v>498897</v>
      </c>
      <c r="M400" s="8"/>
      <c r="N400" s="8"/>
      <c r="O400" s="8"/>
      <c r="P400" s="110"/>
      <c r="Q400" s="32"/>
    </row>
    <row r="401" spans="1:17" s="15" customFormat="1" ht="21" customHeight="1" x14ac:dyDescent="0.3">
      <c r="A401" s="234">
        <v>46</v>
      </c>
      <c r="B401" s="293" t="s">
        <v>1170</v>
      </c>
      <c r="C401" s="58">
        <f t="shared" si="23"/>
        <v>1669148.27</v>
      </c>
      <c r="D401" s="123">
        <v>1669148.27</v>
      </c>
      <c r="E401" s="124"/>
      <c r="F401" s="122"/>
      <c r="G401" s="122"/>
      <c r="H401" s="122"/>
      <c r="I401" s="122"/>
      <c r="J401" s="122"/>
      <c r="K401" s="123"/>
      <c r="L401" s="123"/>
      <c r="M401" s="122"/>
      <c r="N401" s="122"/>
      <c r="O401" s="122"/>
      <c r="P401" s="125"/>
      <c r="Q401" s="122"/>
    </row>
    <row r="402" spans="1:17" s="15" customFormat="1" ht="21" customHeight="1" x14ac:dyDescent="0.3">
      <c r="A402" s="234">
        <v>47</v>
      </c>
      <c r="B402" s="345" t="s">
        <v>470</v>
      </c>
      <c r="C402" s="58">
        <f t="shared" si="23"/>
        <v>402072.92</v>
      </c>
      <c r="D402" s="8"/>
      <c r="E402" s="87"/>
      <c r="F402" s="8"/>
      <c r="G402" s="8"/>
      <c r="H402" s="8"/>
      <c r="I402" s="8"/>
      <c r="J402" s="8"/>
      <c r="K402" s="8">
        <v>408.2</v>
      </c>
      <c r="L402" s="8">
        <v>402072.92</v>
      </c>
      <c r="M402" s="8"/>
      <c r="N402" s="8"/>
      <c r="O402" s="8"/>
      <c r="P402" s="110"/>
      <c r="Q402" s="8"/>
    </row>
    <row r="403" spans="1:17" s="15" customFormat="1" ht="21" customHeight="1" x14ac:dyDescent="0.3">
      <c r="A403" s="234">
        <v>48</v>
      </c>
      <c r="B403" s="345" t="s">
        <v>471</v>
      </c>
      <c r="C403" s="58">
        <f t="shared" si="23"/>
        <v>1102611</v>
      </c>
      <c r="D403" s="8"/>
      <c r="E403" s="87"/>
      <c r="F403" s="8"/>
      <c r="G403" s="8">
        <v>313</v>
      </c>
      <c r="H403" s="8">
        <v>1102611</v>
      </c>
      <c r="I403" s="8"/>
      <c r="J403" s="8"/>
      <c r="K403" s="8"/>
      <c r="L403" s="8"/>
      <c r="M403" s="8"/>
      <c r="N403" s="8"/>
      <c r="O403" s="8"/>
      <c r="P403" s="110"/>
      <c r="Q403" s="8"/>
    </row>
    <row r="404" spans="1:17" s="15" customFormat="1" ht="21" customHeight="1" x14ac:dyDescent="0.3">
      <c r="A404" s="234">
        <v>49</v>
      </c>
      <c r="B404" s="345" t="s">
        <v>240</v>
      </c>
      <c r="C404" s="58">
        <f t="shared" si="23"/>
        <v>2001873.15</v>
      </c>
      <c r="D404" s="8">
        <v>2001873.15</v>
      </c>
      <c r="E404" s="87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110"/>
      <c r="Q404" s="8"/>
    </row>
    <row r="405" spans="1:17" s="15" customFormat="1" ht="21" customHeight="1" x14ac:dyDescent="0.3">
      <c r="A405" s="234">
        <v>50</v>
      </c>
      <c r="B405" s="345" t="s">
        <v>424</v>
      </c>
      <c r="C405" s="58">
        <f t="shared" si="23"/>
        <v>3264549</v>
      </c>
      <c r="D405" s="8">
        <v>3264549</v>
      </c>
      <c r="E405" s="87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110"/>
      <c r="Q405" s="8"/>
    </row>
    <row r="406" spans="1:17" s="15" customFormat="1" ht="21" customHeight="1" x14ac:dyDescent="0.3">
      <c r="A406" s="234">
        <v>51</v>
      </c>
      <c r="B406" s="345" t="s">
        <v>1171</v>
      </c>
      <c r="C406" s="58">
        <f t="shared" si="23"/>
        <v>5407263.2000000002</v>
      </c>
      <c r="D406" s="8"/>
      <c r="E406" s="87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110"/>
      <c r="Q406" s="8">
        <v>5407263.2000000002</v>
      </c>
    </row>
    <row r="407" spans="1:17" s="15" customFormat="1" ht="21" customHeight="1" x14ac:dyDescent="0.3">
      <c r="A407" s="234">
        <v>52</v>
      </c>
      <c r="B407" s="343" t="s">
        <v>455</v>
      </c>
      <c r="C407" s="60">
        <f t="shared" si="23"/>
        <v>2348576</v>
      </c>
      <c r="D407" s="8">
        <v>2348576</v>
      </c>
      <c r="E407" s="87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110"/>
      <c r="Q407" s="32"/>
    </row>
    <row r="408" spans="1:17" s="15" customFormat="1" ht="21" customHeight="1" x14ac:dyDescent="0.3">
      <c r="A408" s="234">
        <v>53</v>
      </c>
      <c r="B408" s="343" t="s">
        <v>344</v>
      </c>
      <c r="C408" s="60">
        <f t="shared" si="23"/>
        <v>4863405</v>
      </c>
      <c r="D408" s="8"/>
      <c r="E408" s="87">
        <v>2</v>
      </c>
      <c r="F408" s="8">
        <v>4863405</v>
      </c>
      <c r="G408" s="8"/>
      <c r="H408" s="8"/>
      <c r="I408" s="8"/>
      <c r="J408" s="8"/>
      <c r="K408" s="8"/>
      <c r="L408" s="8"/>
      <c r="M408" s="8"/>
      <c r="N408" s="8"/>
      <c r="O408" s="8"/>
      <c r="P408" s="110"/>
      <c r="Q408" s="32"/>
    </row>
    <row r="409" spans="1:17" s="15" customFormat="1" ht="21" customHeight="1" x14ac:dyDescent="0.3">
      <c r="A409" s="234">
        <v>54</v>
      </c>
      <c r="B409" s="343" t="s">
        <v>345</v>
      </c>
      <c r="C409" s="60">
        <f t="shared" si="23"/>
        <v>12158513</v>
      </c>
      <c r="D409" s="8"/>
      <c r="E409" s="87">
        <v>5</v>
      </c>
      <c r="F409" s="8">
        <v>12158513</v>
      </c>
      <c r="G409" s="8"/>
      <c r="H409" s="8"/>
      <c r="I409" s="8"/>
      <c r="J409" s="8"/>
      <c r="K409" s="8"/>
      <c r="L409" s="8"/>
      <c r="M409" s="8"/>
      <c r="N409" s="8"/>
      <c r="O409" s="8"/>
      <c r="P409" s="110"/>
      <c r="Q409" s="32"/>
    </row>
    <row r="410" spans="1:17" s="15" customFormat="1" ht="21" customHeight="1" x14ac:dyDescent="0.3">
      <c r="A410" s="234">
        <v>55</v>
      </c>
      <c r="B410" s="343" t="s">
        <v>397</v>
      </c>
      <c r="C410" s="60">
        <f t="shared" si="23"/>
        <v>7416005</v>
      </c>
      <c r="D410" s="8"/>
      <c r="E410" s="87"/>
      <c r="F410" s="8"/>
      <c r="G410" s="8">
        <v>1146.2</v>
      </c>
      <c r="H410" s="8">
        <v>7416005</v>
      </c>
      <c r="I410" s="8"/>
      <c r="J410" s="8"/>
      <c r="K410" s="8"/>
      <c r="L410" s="8"/>
      <c r="M410" s="8"/>
      <c r="N410" s="8"/>
      <c r="O410" s="8"/>
      <c r="P410" s="110"/>
      <c r="Q410" s="32"/>
    </row>
    <row r="411" spans="1:17" s="15" customFormat="1" ht="21" customHeight="1" x14ac:dyDescent="0.3">
      <c r="A411" s="234">
        <v>56</v>
      </c>
      <c r="B411" s="343" t="s">
        <v>1172</v>
      </c>
      <c r="C411" s="60">
        <f t="shared" si="23"/>
        <v>8135238.5599999996</v>
      </c>
      <c r="D411" s="8">
        <v>8135238.5599999996</v>
      </c>
      <c r="E411" s="87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110"/>
      <c r="Q411" s="32"/>
    </row>
    <row r="412" spans="1:17" s="15" customFormat="1" ht="21" customHeight="1" x14ac:dyDescent="0.3">
      <c r="A412" s="234">
        <v>57</v>
      </c>
      <c r="B412" s="343" t="s">
        <v>258</v>
      </c>
      <c r="C412" s="60">
        <f t="shared" si="23"/>
        <v>1722610</v>
      </c>
      <c r="D412" s="8"/>
      <c r="E412" s="87"/>
      <c r="F412" s="8"/>
      <c r="G412" s="8">
        <v>489</v>
      </c>
      <c r="H412" s="8">
        <v>1722610</v>
      </c>
      <c r="I412" s="8"/>
      <c r="J412" s="8"/>
      <c r="K412" s="8"/>
      <c r="L412" s="8"/>
      <c r="M412" s="8"/>
      <c r="N412" s="8"/>
      <c r="O412" s="8"/>
      <c r="P412" s="110"/>
      <c r="Q412" s="32"/>
    </row>
    <row r="413" spans="1:17" s="15" customFormat="1" ht="21" customHeight="1" x14ac:dyDescent="0.3">
      <c r="A413" s="234">
        <v>58</v>
      </c>
      <c r="B413" s="343" t="s">
        <v>398</v>
      </c>
      <c r="C413" s="60">
        <f t="shared" si="23"/>
        <v>6476550</v>
      </c>
      <c r="D413" s="8"/>
      <c r="E413" s="87"/>
      <c r="F413" s="8"/>
      <c r="G413" s="8">
        <v>1001</v>
      </c>
      <c r="H413" s="8">
        <v>6476550</v>
      </c>
      <c r="I413" s="8"/>
      <c r="J413" s="8"/>
      <c r="K413" s="8"/>
      <c r="L413" s="8"/>
      <c r="M413" s="8"/>
      <c r="N413" s="8"/>
      <c r="O413" s="8"/>
      <c r="P413" s="110"/>
      <c r="Q413" s="32"/>
    </row>
    <row r="414" spans="1:17" s="15" customFormat="1" ht="21" customHeight="1" x14ac:dyDescent="0.3">
      <c r="A414" s="234">
        <v>59</v>
      </c>
      <c r="B414" s="343" t="s">
        <v>260</v>
      </c>
      <c r="C414" s="60">
        <f t="shared" si="23"/>
        <v>6352324</v>
      </c>
      <c r="D414" s="8"/>
      <c r="E414" s="87"/>
      <c r="F414" s="8"/>
      <c r="G414" s="8">
        <v>981.8</v>
      </c>
      <c r="H414" s="8">
        <v>6352324</v>
      </c>
      <c r="I414" s="8"/>
      <c r="J414" s="8"/>
      <c r="K414" s="8"/>
      <c r="L414" s="8"/>
      <c r="M414" s="8"/>
      <c r="N414" s="8"/>
      <c r="O414" s="8"/>
      <c r="P414" s="110"/>
      <c r="Q414" s="32"/>
    </row>
    <row r="415" spans="1:17" s="15" customFormat="1" ht="21" customHeight="1" x14ac:dyDescent="0.3">
      <c r="A415" s="234">
        <v>60</v>
      </c>
      <c r="B415" s="343" t="s">
        <v>261</v>
      </c>
      <c r="C415" s="60">
        <f t="shared" si="23"/>
        <v>4044576</v>
      </c>
      <c r="D415" s="8"/>
      <c r="E415" s="87"/>
      <c r="F415" s="8"/>
      <c r="G415" s="8">
        <v>625.12</v>
      </c>
      <c r="H415" s="8">
        <v>4044576</v>
      </c>
      <c r="I415" s="8"/>
      <c r="J415" s="8"/>
      <c r="K415" s="8"/>
      <c r="L415" s="8"/>
      <c r="M415" s="8"/>
      <c r="N415" s="8"/>
      <c r="O415" s="8"/>
      <c r="P415" s="110"/>
      <c r="Q415" s="32"/>
    </row>
    <row r="416" spans="1:17" s="15" customFormat="1" x14ac:dyDescent="0.3">
      <c r="A416" s="234">
        <v>61</v>
      </c>
      <c r="B416" s="293" t="s">
        <v>1173</v>
      </c>
      <c r="C416" s="143">
        <f t="shared" si="23"/>
        <v>33221092.350000001</v>
      </c>
      <c r="D416" s="123"/>
      <c r="E416" s="124">
        <v>15</v>
      </c>
      <c r="F416" s="122">
        <v>33221092.350000001</v>
      </c>
      <c r="G416" s="122"/>
      <c r="H416" s="122"/>
      <c r="I416" s="122"/>
      <c r="J416" s="122"/>
      <c r="K416" s="123"/>
      <c r="L416" s="123"/>
      <c r="M416" s="122"/>
      <c r="N416" s="122"/>
      <c r="O416" s="122"/>
      <c r="P416" s="125"/>
      <c r="Q416" s="122"/>
    </row>
    <row r="417" spans="1:17" s="15" customFormat="1" x14ac:dyDescent="0.3">
      <c r="A417" s="234">
        <v>62</v>
      </c>
      <c r="B417" s="345" t="s">
        <v>486</v>
      </c>
      <c r="C417" s="58">
        <f t="shared" si="23"/>
        <v>901816</v>
      </c>
      <c r="D417" s="8"/>
      <c r="E417" s="87"/>
      <c r="F417" s="8"/>
      <c r="G417" s="8">
        <v>256</v>
      </c>
      <c r="H417" s="8">
        <v>901816</v>
      </c>
      <c r="I417" s="8"/>
      <c r="J417" s="8"/>
      <c r="K417" s="8"/>
      <c r="L417" s="8"/>
      <c r="M417" s="8"/>
      <c r="N417" s="8"/>
      <c r="O417" s="8"/>
      <c r="P417" s="110"/>
      <c r="Q417" s="8"/>
    </row>
    <row r="418" spans="1:17" s="15" customFormat="1" x14ac:dyDescent="0.3">
      <c r="A418" s="234">
        <v>63</v>
      </c>
      <c r="B418" s="343" t="s">
        <v>1196</v>
      </c>
      <c r="C418" s="60">
        <f t="shared" si="23"/>
        <v>4313599</v>
      </c>
      <c r="D418" s="8">
        <v>4313599</v>
      </c>
      <c r="E418" s="87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110"/>
      <c r="Q418" s="32"/>
    </row>
    <row r="419" spans="1:17" s="15" customFormat="1" x14ac:dyDescent="0.3">
      <c r="A419" s="234">
        <v>64</v>
      </c>
      <c r="B419" s="345" t="s">
        <v>450</v>
      </c>
      <c r="C419" s="58">
        <f t="shared" si="23"/>
        <v>2109848</v>
      </c>
      <c r="D419" s="8"/>
      <c r="E419" s="87"/>
      <c r="F419" s="8"/>
      <c r="G419" s="8"/>
      <c r="H419" s="8"/>
      <c r="I419" s="8"/>
      <c r="J419" s="8"/>
      <c r="K419" s="8">
        <v>3280</v>
      </c>
      <c r="L419" s="8">
        <v>2109848</v>
      </c>
      <c r="M419" s="8"/>
      <c r="N419" s="8"/>
      <c r="O419" s="8"/>
      <c r="P419" s="110"/>
      <c r="Q419" s="8"/>
    </row>
    <row r="420" spans="1:17" s="15" customFormat="1" x14ac:dyDescent="0.3">
      <c r="A420" s="234">
        <v>65</v>
      </c>
      <c r="B420" s="343" t="s">
        <v>456</v>
      </c>
      <c r="C420" s="60">
        <f t="shared" ref="C420:C451" si="24">D420+F420+H420+J420+L420+N420+P420+Q420</f>
        <v>1693464</v>
      </c>
      <c r="D420" s="8">
        <v>1693464</v>
      </c>
      <c r="E420" s="87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110"/>
      <c r="Q420" s="32"/>
    </row>
    <row r="421" spans="1:17" s="15" customFormat="1" x14ac:dyDescent="0.3">
      <c r="A421" s="234">
        <v>66</v>
      </c>
      <c r="B421" s="343" t="s">
        <v>489</v>
      </c>
      <c r="C421" s="58">
        <f t="shared" si="24"/>
        <v>1046247</v>
      </c>
      <c r="D421" s="8"/>
      <c r="E421" s="87"/>
      <c r="F421" s="8"/>
      <c r="G421" s="8">
        <v>297</v>
      </c>
      <c r="H421" s="8">
        <v>1046247</v>
      </c>
      <c r="I421" s="8"/>
      <c r="J421" s="8"/>
      <c r="K421" s="8"/>
      <c r="L421" s="8"/>
      <c r="M421" s="8"/>
      <c r="N421" s="8"/>
      <c r="O421" s="8"/>
      <c r="P421" s="110"/>
      <c r="Q421" s="8"/>
    </row>
    <row r="422" spans="1:17" s="15" customFormat="1" x14ac:dyDescent="0.3">
      <c r="A422" s="234">
        <v>67</v>
      </c>
      <c r="B422" s="359" t="s">
        <v>1174</v>
      </c>
      <c r="C422" s="58">
        <f t="shared" si="24"/>
        <v>8582581.9000000004</v>
      </c>
      <c r="D422" s="8"/>
      <c r="E422" s="87"/>
      <c r="F422" s="8"/>
      <c r="G422" s="8">
        <v>1730</v>
      </c>
      <c r="H422" s="8">
        <v>8582581.9000000004</v>
      </c>
      <c r="I422" s="8"/>
      <c r="J422" s="8"/>
      <c r="K422" s="8"/>
      <c r="L422" s="8"/>
      <c r="M422" s="8"/>
      <c r="N422" s="8"/>
      <c r="O422" s="8"/>
      <c r="P422" s="110"/>
      <c r="Q422" s="8"/>
    </row>
    <row r="423" spans="1:17" s="15" customFormat="1" x14ac:dyDescent="0.3">
      <c r="A423" s="234">
        <v>68</v>
      </c>
      <c r="B423" s="343" t="s">
        <v>264</v>
      </c>
      <c r="C423" s="60">
        <f t="shared" si="24"/>
        <v>2637569</v>
      </c>
      <c r="D423" s="8">
        <v>2637569</v>
      </c>
      <c r="E423" s="87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110"/>
      <c r="Q423" s="32"/>
    </row>
    <row r="424" spans="1:17" s="15" customFormat="1" x14ac:dyDescent="0.3">
      <c r="A424" s="234">
        <v>69</v>
      </c>
      <c r="B424" s="343" t="s">
        <v>451</v>
      </c>
      <c r="C424" s="58">
        <f t="shared" si="24"/>
        <v>532982</v>
      </c>
      <c r="D424" s="8">
        <v>532982</v>
      </c>
      <c r="E424" s="87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110"/>
      <c r="Q424" s="8"/>
    </row>
    <row r="425" spans="1:17" s="15" customFormat="1" x14ac:dyDescent="0.3">
      <c r="A425" s="234">
        <v>70</v>
      </c>
      <c r="B425" s="343" t="s">
        <v>452</v>
      </c>
      <c r="C425" s="58">
        <f t="shared" si="24"/>
        <v>535394</v>
      </c>
      <c r="D425" s="8">
        <v>535394</v>
      </c>
      <c r="E425" s="87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110"/>
      <c r="Q425" s="8"/>
    </row>
    <row r="426" spans="1:17" s="15" customFormat="1" x14ac:dyDescent="0.3">
      <c r="A426" s="234">
        <v>71</v>
      </c>
      <c r="B426" s="345" t="s">
        <v>326</v>
      </c>
      <c r="C426" s="60">
        <f t="shared" si="24"/>
        <v>4121750</v>
      </c>
      <c r="D426" s="8">
        <v>4121750</v>
      </c>
      <c r="E426" s="87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110"/>
      <c r="Q426" s="8"/>
    </row>
    <row r="427" spans="1:17" s="15" customFormat="1" x14ac:dyDescent="0.3">
      <c r="A427" s="234">
        <v>72</v>
      </c>
      <c r="B427" s="343" t="s">
        <v>400</v>
      </c>
      <c r="C427" s="60">
        <f t="shared" si="24"/>
        <v>2214739.4900000002</v>
      </c>
      <c r="D427" s="8"/>
      <c r="E427" s="87">
        <v>1</v>
      </c>
      <c r="F427" s="8">
        <v>2214739.4900000002</v>
      </c>
      <c r="G427" s="8"/>
      <c r="H427" s="8"/>
      <c r="I427" s="8"/>
      <c r="J427" s="8"/>
      <c r="K427" s="8"/>
      <c r="L427" s="8"/>
      <c r="M427" s="8"/>
      <c r="N427" s="8"/>
      <c r="O427" s="8"/>
      <c r="P427" s="110"/>
      <c r="Q427" s="32"/>
    </row>
    <row r="428" spans="1:17" s="15" customFormat="1" x14ac:dyDescent="0.3">
      <c r="A428" s="234">
        <v>73</v>
      </c>
      <c r="B428" s="343" t="s">
        <v>527</v>
      </c>
      <c r="C428" s="58">
        <f t="shared" si="24"/>
        <v>21885324</v>
      </c>
      <c r="D428" s="8"/>
      <c r="E428" s="87">
        <v>9</v>
      </c>
      <c r="F428" s="8">
        <v>21885324</v>
      </c>
      <c r="G428" s="8"/>
      <c r="H428" s="8"/>
      <c r="I428" s="8"/>
      <c r="J428" s="8"/>
      <c r="K428" s="8"/>
      <c r="L428" s="8"/>
      <c r="M428" s="8"/>
      <c r="N428" s="8"/>
      <c r="O428" s="8"/>
      <c r="P428" s="110"/>
      <c r="Q428" s="8"/>
    </row>
    <row r="429" spans="1:17" s="15" customFormat="1" x14ac:dyDescent="0.3">
      <c r="A429" s="234">
        <v>74</v>
      </c>
      <c r="B429" s="358" t="s">
        <v>1175</v>
      </c>
      <c r="C429" s="58">
        <f t="shared" si="24"/>
        <v>2484731.88</v>
      </c>
      <c r="D429" s="8"/>
      <c r="E429" s="87"/>
      <c r="F429" s="8"/>
      <c r="G429" s="8">
        <v>489.6</v>
      </c>
      <c r="H429" s="8">
        <v>2484731.88</v>
      </c>
      <c r="I429" s="8"/>
      <c r="J429" s="8"/>
      <c r="K429" s="8"/>
      <c r="L429" s="8"/>
      <c r="M429" s="8"/>
      <c r="N429" s="8"/>
      <c r="O429" s="8"/>
      <c r="P429" s="110"/>
      <c r="Q429" s="8"/>
    </row>
    <row r="430" spans="1:17" s="15" customFormat="1" x14ac:dyDescent="0.3">
      <c r="A430" s="234">
        <v>75</v>
      </c>
      <c r="B430" s="358" t="s">
        <v>1176</v>
      </c>
      <c r="C430" s="58">
        <f t="shared" si="24"/>
        <v>1978359.55</v>
      </c>
      <c r="D430" s="8"/>
      <c r="E430" s="87"/>
      <c r="F430" s="8"/>
      <c r="G430" s="8">
        <v>561.6</v>
      </c>
      <c r="H430" s="8">
        <v>1978359.55</v>
      </c>
      <c r="I430" s="8"/>
      <c r="J430" s="8"/>
      <c r="K430" s="8"/>
      <c r="L430" s="8"/>
      <c r="M430" s="8"/>
      <c r="N430" s="8"/>
      <c r="O430" s="8"/>
      <c r="P430" s="110"/>
      <c r="Q430" s="8"/>
    </row>
    <row r="431" spans="1:17" s="15" customFormat="1" x14ac:dyDescent="0.3">
      <c r="A431" s="234">
        <v>76</v>
      </c>
      <c r="B431" s="343" t="s">
        <v>348</v>
      </c>
      <c r="C431" s="60">
        <f t="shared" si="24"/>
        <v>431918</v>
      </c>
      <c r="D431" s="8"/>
      <c r="E431" s="87"/>
      <c r="F431" s="8"/>
      <c r="G431" s="8"/>
      <c r="H431" s="8"/>
      <c r="I431" s="8"/>
      <c r="J431" s="8"/>
      <c r="K431" s="8">
        <v>438.1</v>
      </c>
      <c r="L431" s="8">
        <v>431918</v>
      </c>
      <c r="M431" s="8"/>
      <c r="N431" s="8"/>
      <c r="O431" s="8"/>
      <c r="P431" s="110"/>
      <c r="Q431" s="32"/>
    </row>
    <row r="432" spans="1:17" s="15" customFormat="1" x14ac:dyDescent="0.3">
      <c r="A432" s="234">
        <v>77</v>
      </c>
      <c r="B432" s="343" t="s">
        <v>491</v>
      </c>
      <c r="C432" s="60">
        <f t="shared" si="24"/>
        <v>834884</v>
      </c>
      <c r="D432" s="8"/>
      <c r="E432" s="87"/>
      <c r="F432" s="8"/>
      <c r="G432" s="8">
        <v>237</v>
      </c>
      <c r="H432" s="8">
        <v>834884</v>
      </c>
      <c r="I432" s="8"/>
      <c r="J432" s="8"/>
      <c r="K432" s="8"/>
      <c r="L432" s="8"/>
      <c r="M432" s="8"/>
      <c r="N432" s="8"/>
      <c r="O432" s="8"/>
      <c r="P432" s="110"/>
      <c r="Q432" s="32"/>
    </row>
    <row r="433" spans="1:17" s="15" customFormat="1" x14ac:dyDescent="0.3">
      <c r="A433" s="234">
        <v>78</v>
      </c>
      <c r="B433" s="343" t="s">
        <v>349</v>
      </c>
      <c r="C433" s="60">
        <f t="shared" si="24"/>
        <v>915907</v>
      </c>
      <c r="D433" s="8"/>
      <c r="E433" s="87"/>
      <c r="F433" s="8"/>
      <c r="G433" s="8">
        <v>260</v>
      </c>
      <c r="H433" s="8">
        <v>915907</v>
      </c>
      <c r="I433" s="8"/>
      <c r="J433" s="8"/>
      <c r="K433" s="8"/>
      <c r="L433" s="8"/>
      <c r="M433" s="8"/>
      <c r="N433" s="8"/>
      <c r="O433" s="8"/>
      <c r="P433" s="110"/>
      <c r="Q433" s="32"/>
    </row>
    <row r="434" spans="1:17" s="15" customFormat="1" x14ac:dyDescent="0.3">
      <c r="A434" s="234">
        <v>79</v>
      </c>
      <c r="B434" s="343" t="s">
        <v>457</v>
      </c>
      <c r="C434" s="60">
        <f t="shared" si="24"/>
        <v>17021919</v>
      </c>
      <c r="D434" s="8"/>
      <c r="E434" s="87">
        <v>7</v>
      </c>
      <c r="F434" s="8">
        <v>17021919</v>
      </c>
      <c r="G434" s="8"/>
      <c r="H434" s="8"/>
      <c r="I434" s="8"/>
      <c r="J434" s="8"/>
      <c r="K434" s="8"/>
      <c r="L434" s="8"/>
      <c r="M434" s="8"/>
      <c r="N434" s="8"/>
      <c r="O434" s="8"/>
      <c r="P434" s="110"/>
      <c r="Q434" s="32"/>
    </row>
    <row r="435" spans="1:17" s="15" customFormat="1" x14ac:dyDescent="0.3">
      <c r="A435" s="234">
        <v>80</v>
      </c>
      <c r="B435" s="343" t="s">
        <v>1177</v>
      </c>
      <c r="C435" s="60">
        <f t="shared" si="24"/>
        <v>2804630</v>
      </c>
      <c r="D435" s="123">
        <v>2804630</v>
      </c>
      <c r="E435" s="124"/>
      <c r="F435" s="122"/>
      <c r="G435" s="122"/>
      <c r="H435" s="122"/>
      <c r="I435" s="122"/>
      <c r="J435" s="122"/>
      <c r="K435" s="123"/>
      <c r="L435" s="123"/>
      <c r="M435" s="122"/>
      <c r="N435" s="122"/>
      <c r="O435" s="122"/>
      <c r="P435" s="125"/>
      <c r="Q435" s="122"/>
    </row>
    <row r="436" spans="1:17" s="15" customFormat="1" x14ac:dyDescent="0.3">
      <c r="A436" s="234">
        <v>81</v>
      </c>
      <c r="B436" s="343" t="s">
        <v>401</v>
      </c>
      <c r="C436" s="60">
        <f t="shared" si="24"/>
        <v>2435513.7999999998</v>
      </c>
      <c r="D436" s="8"/>
      <c r="E436" s="87">
        <v>1</v>
      </c>
      <c r="F436" s="8">
        <v>2435513.7999999998</v>
      </c>
      <c r="G436" s="8"/>
      <c r="H436" s="8"/>
      <c r="I436" s="8"/>
      <c r="J436" s="8"/>
      <c r="K436" s="8"/>
      <c r="L436" s="8"/>
      <c r="M436" s="8"/>
      <c r="N436" s="8"/>
      <c r="O436" s="8"/>
      <c r="P436" s="110"/>
      <c r="Q436" s="32"/>
    </row>
    <row r="437" spans="1:17" s="15" customFormat="1" x14ac:dyDescent="0.3">
      <c r="A437" s="234">
        <v>82</v>
      </c>
      <c r="B437" s="343" t="s">
        <v>868</v>
      </c>
      <c r="C437" s="60">
        <f t="shared" si="24"/>
        <v>6462716</v>
      </c>
      <c r="D437" s="8"/>
      <c r="E437" s="87"/>
      <c r="F437" s="8"/>
      <c r="G437" s="8"/>
      <c r="H437" s="8"/>
      <c r="I437" s="8"/>
      <c r="J437" s="8"/>
      <c r="K437" s="8">
        <v>5843.7</v>
      </c>
      <c r="L437" s="8">
        <v>6462716</v>
      </c>
      <c r="M437" s="8"/>
      <c r="N437" s="8"/>
      <c r="O437" s="8"/>
      <c r="P437" s="110"/>
      <c r="Q437" s="32"/>
    </row>
    <row r="438" spans="1:17" s="15" customFormat="1" x14ac:dyDescent="0.3">
      <c r="A438" s="234">
        <v>83</v>
      </c>
      <c r="B438" s="343" t="s">
        <v>1178</v>
      </c>
      <c r="C438" s="60">
        <f t="shared" si="24"/>
        <v>8463542.4000000004</v>
      </c>
      <c r="D438" s="8"/>
      <c r="E438" s="87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110"/>
      <c r="Q438" s="32">
        <v>8463542.4000000004</v>
      </c>
    </row>
    <row r="439" spans="1:17" s="15" customFormat="1" x14ac:dyDescent="0.3">
      <c r="A439" s="234">
        <v>84</v>
      </c>
      <c r="B439" s="343" t="s">
        <v>350</v>
      </c>
      <c r="C439" s="60">
        <f t="shared" si="24"/>
        <v>31006352.859999999</v>
      </c>
      <c r="D439" s="8"/>
      <c r="E439" s="87">
        <v>14</v>
      </c>
      <c r="F439" s="8">
        <v>31006352.859999999</v>
      </c>
      <c r="G439" s="8"/>
      <c r="H439" s="8"/>
      <c r="I439" s="8"/>
      <c r="J439" s="8"/>
      <c r="K439" s="8"/>
      <c r="L439" s="8"/>
      <c r="M439" s="8"/>
      <c r="N439" s="8"/>
      <c r="O439" s="8"/>
      <c r="P439" s="110"/>
      <c r="Q439" s="32"/>
    </row>
    <row r="440" spans="1:17" s="15" customFormat="1" x14ac:dyDescent="0.3">
      <c r="A440" s="234">
        <v>85</v>
      </c>
      <c r="B440" s="345" t="s">
        <v>848</v>
      </c>
      <c r="C440" s="60">
        <f t="shared" si="24"/>
        <v>6300000</v>
      </c>
      <c r="D440" s="8"/>
      <c r="E440" s="87"/>
      <c r="F440" s="8"/>
      <c r="G440" s="8">
        <v>2049</v>
      </c>
      <c r="H440" s="8">
        <v>6300000</v>
      </c>
      <c r="I440" s="8"/>
      <c r="J440" s="8"/>
      <c r="K440" s="8"/>
      <c r="L440" s="8"/>
      <c r="M440" s="8"/>
      <c r="N440" s="8"/>
      <c r="O440" s="8"/>
      <c r="P440" s="110"/>
      <c r="Q440" s="8"/>
    </row>
    <row r="441" spans="1:17" s="15" customFormat="1" x14ac:dyDescent="0.3">
      <c r="A441" s="234">
        <v>86</v>
      </c>
      <c r="B441" s="343" t="s">
        <v>1179</v>
      </c>
      <c r="C441" s="60">
        <f t="shared" si="24"/>
        <v>8463542.4000000004</v>
      </c>
      <c r="D441" s="8"/>
      <c r="E441" s="87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110"/>
      <c r="Q441" s="32">
        <v>8463542.4000000004</v>
      </c>
    </row>
    <row r="442" spans="1:17" s="15" customFormat="1" x14ac:dyDescent="0.3">
      <c r="A442" s="234">
        <v>87</v>
      </c>
      <c r="B442" s="343" t="s">
        <v>353</v>
      </c>
      <c r="C442" s="60">
        <f t="shared" si="24"/>
        <v>5622499</v>
      </c>
      <c r="D442" s="8"/>
      <c r="E442" s="87"/>
      <c r="F442" s="8"/>
      <c r="G442" s="8">
        <v>869</v>
      </c>
      <c r="H442" s="8">
        <v>5622499</v>
      </c>
      <c r="I442" s="8"/>
      <c r="J442" s="8"/>
      <c r="K442" s="8"/>
      <c r="L442" s="8"/>
      <c r="M442" s="8"/>
      <c r="N442" s="8"/>
      <c r="O442" s="8"/>
      <c r="P442" s="110"/>
      <c r="Q442" s="32"/>
    </row>
    <row r="443" spans="1:17" s="15" customFormat="1" ht="24" customHeight="1" x14ac:dyDescent="0.3">
      <c r="A443" s="3">
        <v>3</v>
      </c>
      <c r="B443" s="5" t="s">
        <v>30</v>
      </c>
      <c r="C443" s="33">
        <f t="shared" ref="C443:Q443" si="25">C444+C446+C454</f>
        <v>37917403.270000003</v>
      </c>
      <c r="D443" s="16">
        <f t="shared" si="25"/>
        <v>1977987.5699999998</v>
      </c>
      <c r="E443" s="89">
        <f t="shared" si="25"/>
        <v>4</v>
      </c>
      <c r="F443" s="16">
        <f t="shared" si="25"/>
        <v>8858957.9600000009</v>
      </c>
      <c r="G443" s="16">
        <f t="shared" si="25"/>
        <v>5728.0599999999995</v>
      </c>
      <c r="H443" s="16">
        <f t="shared" si="25"/>
        <v>18258863.34</v>
      </c>
      <c r="I443" s="16">
        <f t="shared" si="25"/>
        <v>0</v>
      </c>
      <c r="J443" s="16">
        <f t="shared" si="25"/>
        <v>0</v>
      </c>
      <c r="K443" s="16">
        <f t="shared" si="25"/>
        <v>0</v>
      </c>
      <c r="L443" s="16">
        <f t="shared" si="25"/>
        <v>0</v>
      </c>
      <c r="M443" s="16">
        <f t="shared" si="25"/>
        <v>0</v>
      </c>
      <c r="N443" s="16">
        <f t="shared" si="25"/>
        <v>0</v>
      </c>
      <c r="O443" s="16">
        <f t="shared" si="25"/>
        <v>0</v>
      </c>
      <c r="P443" s="33">
        <f t="shared" si="25"/>
        <v>0</v>
      </c>
      <c r="Q443" s="16">
        <f t="shared" si="25"/>
        <v>8821594.4000000004</v>
      </c>
    </row>
    <row r="444" spans="1:17" s="15" customFormat="1" ht="22.5" customHeight="1" x14ac:dyDescent="0.3">
      <c r="A444" s="175" t="s">
        <v>31</v>
      </c>
      <c r="B444" s="242"/>
      <c r="C444" s="16">
        <f t="shared" ref="C444:Q444" si="26">C445</f>
        <v>2422286.48</v>
      </c>
      <c r="D444" s="16">
        <f t="shared" si="26"/>
        <v>279781.12</v>
      </c>
      <c r="E444" s="89">
        <f t="shared" si="26"/>
        <v>0</v>
      </c>
      <c r="F444" s="16">
        <f t="shared" si="26"/>
        <v>0</v>
      </c>
      <c r="G444" s="16">
        <f t="shared" si="26"/>
        <v>690</v>
      </c>
      <c r="H444" s="16">
        <f t="shared" si="26"/>
        <v>2142505.36</v>
      </c>
      <c r="I444" s="16">
        <f t="shared" si="26"/>
        <v>0</v>
      </c>
      <c r="J444" s="16">
        <f t="shared" si="26"/>
        <v>0</v>
      </c>
      <c r="K444" s="16">
        <f t="shared" si="26"/>
        <v>0</v>
      </c>
      <c r="L444" s="16">
        <f t="shared" si="26"/>
        <v>0</v>
      </c>
      <c r="M444" s="16">
        <f t="shared" si="26"/>
        <v>0</v>
      </c>
      <c r="N444" s="16">
        <f t="shared" si="26"/>
        <v>0</v>
      </c>
      <c r="O444" s="16">
        <f t="shared" si="26"/>
        <v>0</v>
      </c>
      <c r="P444" s="16">
        <f t="shared" si="26"/>
        <v>0</v>
      </c>
      <c r="Q444" s="16">
        <f t="shared" si="26"/>
        <v>0</v>
      </c>
    </row>
    <row r="445" spans="1:17" s="15" customFormat="1" x14ac:dyDescent="0.3">
      <c r="A445" s="254">
        <v>1</v>
      </c>
      <c r="B445" s="294" t="s">
        <v>934</v>
      </c>
      <c r="C445" s="30">
        <f>D445+F445+H445+J445+L445+N445+P445+Q445</f>
        <v>2422286.48</v>
      </c>
      <c r="D445" s="4">
        <v>279781.12</v>
      </c>
      <c r="E445" s="88"/>
      <c r="F445" s="4"/>
      <c r="G445" s="4">
        <v>690</v>
      </c>
      <c r="H445" s="4">
        <v>2142505.36</v>
      </c>
      <c r="I445" s="4"/>
      <c r="J445" s="4"/>
      <c r="K445" s="4"/>
      <c r="L445" s="4"/>
      <c r="M445" s="4"/>
      <c r="N445" s="4"/>
      <c r="O445" s="4"/>
      <c r="P445" s="30"/>
      <c r="Q445" s="4"/>
    </row>
    <row r="446" spans="1:17" s="15" customFormat="1" x14ac:dyDescent="0.3">
      <c r="A446" s="175" t="s">
        <v>32</v>
      </c>
      <c r="B446" s="242"/>
      <c r="C446" s="16">
        <f t="shared" ref="C446:Q446" si="27">SUM(C447:C453)</f>
        <v>18349096.880000003</v>
      </c>
      <c r="D446" s="16">
        <f t="shared" si="27"/>
        <v>1192466.45</v>
      </c>
      <c r="E446" s="89">
        <f t="shared" si="27"/>
        <v>0</v>
      </c>
      <c r="F446" s="16">
        <f t="shared" si="27"/>
        <v>0</v>
      </c>
      <c r="G446" s="16">
        <f t="shared" si="27"/>
        <v>3808.5299999999997</v>
      </c>
      <c r="H446" s="16">
        <f t="shared" si="27"/>
        <v>12837993.43</v>
      </c>
      <c r="I446" s="16">
        <f t="shared" si="27"/>
        <v>0</v>
      </c>
      <c r="J446" s="16">
        <f t="shared" si="27"/>
        <v>0</v>
      </c>
      <c r="K446" s="16">
        <f t="shared" si="27"/>
        <v>0</v>
      </c>
      <c r="L446" s="16">
        <f t="shared" si="27"/>
        <v>0</v>
      </c>
      <c r="M446" s="16">
        <f t="shared" si="27"/>
        <v>0</v>
      </c>
      <c r="N446" s="16">
        <f t="shared" si="27"/>
        <v>0</v>
      </c>
      <c r="O446" s="16">
        <f t="shared" si="27"/>
        <v>0</v>
      </c>
      <c r="P446" s="33">
        <f t="shared" si="27"/>
        <v>0</v>
      </c>
      <c r="Q446" s="16">
        <f t="shared" si="27"/>
        <v>4318637</v>
      </c>
    </row>
    <row r="447" spans="1:17" s="15" customFormat="1" x14ac:dyDescent="0.3">
      <c r="A447" s="254">
        <v>1</v>
      </c>
      <c r="B447" s="294" t="s">
        <v>932</v>
      </c>
      <c r="C447" s="30">
        <f t="shared" ref="C447:C453" si="28">D447+F447+H447+J447+L447+N447+P447+Q447</f>
        <v>824160</v>
      </c>
      <c r="D447" s="4"/>
      <c r="E447" s="88"/>
      <c r="F447" s="4"/>
      <c r="G447" s="4">
        <v>270.83</v>
      </c>
      <c r="H447" s="4">
        <v>824160</v>
      </c>
      <c r="I447" s="4"/>
      <c r="J447" s="4"/>
      <c r="K447" s="4"/>
      <c r="L447" s="4"/>
      <c r="M447" s="4"/>
      <c r="N447" s="4"/>
      <c r="O447" s="4"/>
      <c r="P447" s="30"/>
      <c r="Q447" s="4"/>
    </row>
    <row r="448" spans="1:17" s="15" customFormat="1" x14ac:dyDescent="0.3">
      <c r="A448" s="254">
        <v>2</v>
      </c>
      <c r="B448" s="294" t="s">
        <v>510</v>
      </c>
      <c r="C448" s="30">
        <f t="shared" si="28"/>
        <v>3086614.61</v>
      </c>
      <c r="D448" s="4"/>
      <c r="E448" s="88"/>
      <c r="F448" s="4"/>
      <c r="G448" s="4">
        <v>1332</v>
      </c>
      <c r="H448" s="4">
        <v>3086614.61</v>
      </c>
      <c r="I448" s="4"/>
      <c r="J448" s="4"/>
      <c r="K448" s="4"/>
      <c r="L448" s="4"/>
      <c r="M448" s="4"/>
      <c r="N448" s="4"/>
      <c r="O448" s="4"/>
      <c r="P448" s="30"/>
      <c r="Q448" s="4"/>
    </row>
    <row r="449" spans="1:18" s="15" customFormat="1" x14ac:dyDescent="0.3">
      <c r="A449" s="254">
        <v>3</v>
      </c>
      <c r="B449" s="294" t="s">
        <v>916</v>
      </c>
      <c r="C449" s="30">
        <f t="shared" si="28"/>
        <v>749905.1</v>
      </c>
      <c r="D449" s="4">
        <v>749905.1</v>
      </c>
      <c r="E449" s="8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30"/>
      <c r="Q449" s="4"/>
    </row>
    <row r="450" spans="1:18" s="15" customFormat="1" x14ac:dyDescent="0.3">
      <c r="A450" s="254">
        <v>4</v>
      </c>
      <c r="B450" s="294" t="s">
        <v>933</v>
      </c>
      <c r="C450" s="30">
        <f t="shared" si="28"/>
        <v>379984.02</v>
      </c>
      <c r="D450" s="4"/>
      <c r="E450" s="88"/>
      <c r="F450" s="4"/>
      <c r="G450" s="4">
        <v>251</v>
      </c>
      <c r="H450" s="4">
        <v>379984.02</v>
      </c>
      <c r="I450" s="4"/>
      <c r="J450" s="4"/>
      <c r="K450" s="4"/>
      <c r="L450" s="4"/>
      <c r="M450" s="4"/>
      <c r="N450" s="4"/>
      <c r="O450" s="4"/>
      <c r="P450" s="30"/>
      <c r="Q450" s="4"/>
    </row>
    <row r="451" spans="1:18" s="15" customFormat="1" x14ac:dyDescent="0.3">
      <c r="A451" s="254">
        <v>5</v>
      </c>
      <c r="B451" s="294" t="s">
        <v>266</v>
      </c>
      <c r="C451" s="30">
        <f t="shared" si="28"/>
        <v>5704244</v>
      </c>
      <c r="D451" s="4"/>
      <c r="E451" s="88"/>
      <c r="F451" s="4"/>
      <c r="G451" s="4">
        <v>1414.7</v>
      </c>
      <c r="H451" s="4">
        <v>5704244</v>
      </c>
      <c r="I451" s="4"/>
      <c r="J451" s="4"/>
      <c r="K451" s="4"/>
      <c r="L451" s="4"/>
      <c r="M451" s="4"/>
      <c r="N451" s="4"/>
      <c r="O451" s="4"/>
      <c r="P451" s="30"/>
      <c r="Q451" s="4"/>
    </row>
    <row r="452" spans="1:18" s="15" customFormat="1" x14ac:dyDescent="0.3">
      <c r="A452" s="254">
        <v>6</v>
      </c>
      <c r="B452" s="294" t="s">
        <v>265</v>
      </c>
      <c r="C452" s="30">
        <f t="shared" si="28"/>
        <v>2842990.8</v>
      </c>
      <c r="D452" s="4"/>
      <c r="E452" s="88"/>
      <c r="F452" s="4"/>
      <c r="G452" s="4">
        <v>540</v>
      </c>
      <c r="H452" s="4">
        <v>2842990.8</v>
      </c>
      <c r="I452" s="4"/>
      <c r="J452" s="4"/>
      <c r="K452" s="4"/>
      <c r="L452" s="4"/>
      <c r="M452" s="4"/>
      <c r="N452" s="4"/>
      <c r="O452" s="4"/>
      <c r="P452" s="30"/>
      <c r="Q452" s="4"/>
    </row>
    <row r="453" spans="1:18" s="15" customFormat="1" x14ac:dyDescent="0.3">
      <c r="A453" s="254">
        <v>7</v>
      </c>
      <c r="B453" s="294" t="s">
        <v>925</v>
      </c>
      <c r="C453" s="30">
        <f t="shared" si="28"/>
        <v>4761198.3499999996</v>
      </c>
      <c r="D453" s="4">
        <v>442561.35</v>
      </c>
      <c r="E453" s="8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30"/>
      <c r="Q453" s="4">
        <v>4318637</v>
      </c>
    </row>
    <row r="454" spans="1:18" s="15" customFormat="1" x14ac:dyDescent="0.3">
      <c r="A454" s="175" t="s">
        <v>781</v>
      </c>
      <c r="B454" s="242"/>
      <c r="C454" s="16">
        <f t="shared" ref="C454:Q454" si="29">SUM(C455:C462)</f>
        <v>17146019.91</v>
      </c>
      <c r="D454" s="16">
        <f t="shared" si="29"/>
        <v>505740</v>
      </c>
      <c r="E454" s="89">
        <f t="shared" si="29"/>
        <v>4</v>
      </c>
      <c r="F454" s="16">
        <f t="shared" si="29"/>
        <v>8858957.9600000009</v>
      </c>
      <c r="G454" s="16">
        <f t="shared" si="29"/>
        <v>1229.53</v>
      </c>
      <c r="H454" s="16">
        <f t="shared" si="29"/>
        <v>3278364.55</v>
      </c>
      <c r="I454" s="16">
        <f t="shared" si="29"/>
        <v>0</v>
      </c>
      <c r="J454" s="16">
        <f t="shared" si="29"/>
        <v>0</v>
      </c>
      <c r="K454" s="16">
        <f t="shared" si="29"/>
        <v>0</v>
      </c>
      <c r="L454" s="16">
        <f t="shared" si="29"/>
        <v>0</v>
      </c>
      <c r="M454" s="16">
        <f t="shared" si="29"/>
        <v>0</v>
      </c>
      <c r="N454" s="16">
        <f t="shared" si="29"/>
        <v>0</v>
      </c>
      <c r="O454" s="16">
        <f t="shared" si="29"/>
        <v>0</v>
      </c>
      <c r="P454" s="33">
        <f t="shared" si="29"/>
        <v>0</v>
      </c>
      <c r="Q454" s="16">
        <f t="shared" si="29"/>
        <v>4502957.4000000004</v>
      </c>
    </row>
    <row r="455" spans="1:18" s="15" customFormat="1" x14ac:dyDescent="0.3">
      <c r="A455" s="295">
        <v>1</v>
      </c>
      <c r="B455" s="360" t="s">
        <v>894</v>
      </c>
      <c r="C455" s="147">
        <f t="shared" ref="C455:C462" si="30">D455+F455+H455+J455+L455+N455+P455+Q455</f>
        <v>881674.47</v>
      </c>
      <c r="D455" s="148"/>
      <c r="E455" s="149"/>
      <c r="F455" s="148"/>
      <c r="G455" s="148">
        <v>289.73</v>
      </c>
      <c r="H455" s="148">
        <v>881674.47</v>
      </c>
      <c r="I455" s="103"/>
      <c r="J455" s="103"/>
      <c r="K455" s="103"/>
      <c r="L455" s="103"/>
      <c r="M455" s="103"/>
      <c r="N455" s="103"/>
      <c r="O455" s="103"/>
      <c r="P455" s="150"/>
      <c r="Q455" s="103"/>
    </row>
    <row r="456" spans="1:18" s="15" customFormat="1" x14ac:dyDescent="0.3">
      <c r="A456" s="254">
        <v>2</v>
      </c>
      <c r="B456" s="172" t="s">
        <v>924</v>
      </c>
      <c r="C456" s="30">
        <f t="shared" si="30"/>
        <v>505740</v>
      </c>
      <c r="D456" s="4">
        <v>505740</v>
      </c>
      <c r="E456" s="8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30"/>
      <c r="Q456" s="4"/>
    </row>
    <row r="457" spans="1:18" s="15" customFormat="1" x14ac:dyDescent="0.3">
      <c r="A457" s="295">
        <v>3</v>
      </c>
      <c r="B457" s="360" t="s">
        <v>896</v>
      </c>
      <c r="C457" s="147">
        <f t="shared" si="30"/>
        <v>845248.68</v>
      </c>
      <c r="D457" s="148"/>
      <c r="E457" s="149"/>
      <c r="F457" s="148"/>
      <c r="G457" s="148">
        <v>277.76</v>
      </c>
      <c r="H457" s="148">
        <v>845248.68</v>
      </c>
      <c r="I457" s="103"/>
      <c r="J457" s="103"/>
      <c r="K457" s="103"/>
      <c r="L457" s="103"/>
      <c r="M457" s="103"/>
      <c r="N457" s="103"/>
      <c r="O457" s="103"/>
      <c r="P457" s="150"/>
      <c r="Q457" s="103"/>
    </row>
    <row r="458" spans="1:18" s="15" customFormat="1" x14ac:dyDescent="0.3">
      <c r="A458" s="254">
        <v>4</v>
      </c>
      <c r="B458" s="360" t="s">
        <v>895</v>
      </c>
      <c r="C458" s="147">
        <f t="shared" si="30"/>
        <v>409248</v>
      </c>
      <c r="D458" s="148"/>
      <c r="E458" s="149"/>
      <c r="F458" s="148"/>
      <c r="G458" s="148">
        <v>286.7</v>
      </c>
      <c r="H458" s="148">
        <v>409248</v>
      </c>
      <c r="I458" s="103"/>
      <c r="J458" s="103"/>
      <c r="K458" s="103"/>
      <c r="L458" s="103"/>
      <c r="M458" s="103"/>
      <c r="N458" s="103"/>
      <c r="O458" s="103"/>
      <c r="P458" s="150"/>
      <c r="Q458" s="103"/>
    </row>
    <row r="459" spans="1:18" s="15" customFormat="1" x14ac:dyDescent="0.3">
      <c r="A459" s="295">
        <v>5</v>
      </c>
      <c r="B459" s="360" t="s">
        <v>915</v>
      </c>
      <c r="C459" s="147">
        <f t="shared" si="30"/>
        <v>1142193.3999999999</v>
      </c>
      <c r="D459" s="148"/>
      <c r="E459" s="149"/>
      <c r="F459" s="148"/>
      <c r="G459" s="148">
        <v>375.34</v>
      </c>
      <c r="H459" s="148">
        <v>1142193.3999999999</v>
      </c>
      <c r="I459" s="103"/>
      <c r="J459" s="103"/>
      <c r="K459" s="103"/>
      <c r="L459" s="103"/>
      <c r="M459" s="103"/>
      <c r="N459" s="103"/>
      <c r="O459" s="103"/>
      <c r="P459" s="150"/>
      <c r="Q459" s="103"/>
    </row>
    <row r="460" spans="1:18" s="15" customFormat="1" x14ac:dyDescent="0.3">
      <c r="A460" s="295">
        <v>6</v>
      </c>
      <c r="B460" s="172" t="s">
        <v>662</v>
      </c>
      <c r="C460" s="147">
        <f t="shared" si="30"/>
        <v>4502957.4000000004</v>
      </c>
      <c r="D460" s="4"/>
      <c r="E460" s="8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30"/>
      <c r="Q460" s="4">
        <v>4502957.4000000004</v>
      </c>
    </row>
    <row r="461" spans="1:18" s="15" customFormat="1" x14ac:dyDescent="0.3">
      <c r="A461" s="295">
        <v>7</v>
      </c>
      <c r="B461" s="361" t="s">
        <v>479</v>
      </c>
      <c r="C461" s="30">
        <f t="shared" si="30"/>
        <v>4429478.9800000004</v>
      </c>
      <c r="D461" s="4"/>
      <c r="E461" s="88">
        <v>2</v>
      </c>
      <c r="F461" s="4">
        <v>4429478.9800000004</v>
      </c>
      <c r="G461" s="4"/>
      <c r="H461" s="4"/>
      <c r="I461" s="4"/>
      <c r="J461" s="4"/>
      <c r="K461" s="4"/>
      <c r="L461" s="4"/>
      <c r="M461" s="4"/>
      <c r="N461" s="4"/>
      <c r="O461" s="4"/>
      <c r="P461" s="30"/>
      <c r="Q461" s="4"/>
    </row>
    <row r="462" spans="1:18" s="15" customFormat="1" x14ac:dyDescent="0.3">
      <c r="A462" s="254">
        <v>8</v>
      </c>
      <c r="B462" s="172" t="s">
        <v>511</v>
      </c>
      <c r="C462" s="30">
        <f t="shared" si="30"/>
        <v>4429478.9800000004</v>
      </c>
      <c r="D462" s="4"/>
      <c r="E462" s="88">
        <v>2</v>
      </c>
      <c r="F462" s="4">
        <v>4429478.9800000004</v>
      </c>
      <c r="G462" s="4"/>
      <c r="H462" s="4"/>
      <c r="I462" s="4"/>
      <c r="J462" s="4"/>
      <c r="K462" s="4"/>
      <c r="L462" s="4"/>
      <c r="M462" s="4"/>
      <c r="N462" s="4"/>
      <c r="O462" s="4"/>
      <c r="P462" s="30"/>
      <c r="Q462" s="4"/>
    </row>
    <row r="463" spans="1:18" s="15" customFormat="1" ht="24.75" customHeight="1" x14ac:dyDescent="0.3">
      <c r="A463" s="3">
        <v>4</v>
      </c>
      <c r="B463" s="5" t="s">
        <v>33</v>
      </c>
      <c r="C463" s="33">
        <f t="shared" ref="C463:Q463" si="31">C464+C498+C528</f>
        <v>498954867.90999997</v>
      </c>
      <c r="D463" s="16">
        <f t="shared" si="31"/>
        <v>13446600.01</v>
      </c>
      <c r="E463" s="89">
        <f t="shared" si="31"/>
        <v>113</v>
      </c>
      <c r="F463" s="16">
        <f t="shared" si="31"/>
        <v>226355497.60000002</v>
      </c>
      <c r="G463" s="16">
        <f t="shared" si="31"/>
        <v>36281.667777777773</v>
      </c>
      <c r="H463" s="16">
        <f t="shared" si="31"/>
        <v>102464450.45</v>
      </c>
      <c r="I463" s="16">
        <f t="shared" si="31"/>
        <v>5827.5855555555554</v>
      </c>
      <c r="J463" s="16">
        <f t="shared" si="31"/>
        <v>2143486.7999999998</v>
      </c>
      <c r="K463" s="16">
        <f t="shared" si="31"/>
        <v>13757.349999999999</v>
      </c>
      <c r="L463" s="16">
        <f t="shared" si="31"/>
        <v>11025642.43</v>
      </c>
      <c r="M463" s="16">
        <f t="shared" si="31"/>
        <v>0</v>
      </c>
      <c r="N463" s="16">
        <f t="shared" si="31"/>
        <v>0</v>
      </c>
      <c r="O463" s="16">
        <f t="shared" si="31"/>
        <v>6771.7</v>
      </c>
      <c r="P463" s="33">
        <f t="shared" si="31"/>
        <v>458139</v>
      </c>
      <c r="Q463" s="16">
        <f t="shared" si="31"/>
        <v>143061051.62</v>
      </c>
    </row>
    <row r="464" spans="1:18" s="34" customFormat="1" ht="18.75" customHeight="1" x14ac:dyDescent="0.3">
      <c r="A464" s="96" t="s">
        <v>629</v>
      </c>
      <c r="B464" s="5"/>
      <c r="C464" s="151">
        <f t="shared" ref="C464:Q464" si="32">SUM(C465:C497)</f>
        <v>85464895.170000002</v>
      </c>
      <c r="D464" s="151">
        <f t="shared" si="32"/>
        <v>2754661.01</v>
      </c>
      <c r="E464" s="152">
        <f t="shared" si="32"/>
        <v>29</v>
      </c>
      <c r="F464" s="151">
        <f t="shared" si="32"/>
        <v>58411711.280000001</v>
      </c>
      <c r="G464" s="151">
        <f t="shared" si="32"/>
        <v>3353.7277777777776</v>
      </c>
      <c r="H464" s="151">
        <f t="shared" si="32"/>
        <v>1231129.94</v>
      </c>
      <c r="I464" s="151">
        <f t="shared" si="32"/>
        <v>5827.5855555555554</v>
      </c>
      <c r="J464" s="151">
        <f t="shared" si="32"/>
        <v>2143486.7999999998</v>
      </c>
      <c r="K464" s="151">
        <f t="shared" si="32"/>
        <v>11157.349999999999</v>
      </c>
      <c r="L464" s="151">
        <f t="shared" si="32"/>
        <v>1053414.2</v>
      </c>
      <c r="M464" s="151">
        <f t="shared" si="32"/>
        <v>0</v>
      </c>
      <c r="N464" s="151">
        <f t="shared" si="32"/>
        <v>0</v>
      </c>
      <c r="O464" s="151">
        <f t="shared" si="32"/>
        <v>6771.7</v>
      </c>
      <c r="P464" s="151">
        <f t="shared" si="32"/>
        <v>458139</v>
      </c>
      <c r="Q464" s="151">
        <f t="shared" si="32"/>
        <v>19412352.939999998</v>
      </c>
      <c r="R464" s="257"/>
    </row>
    <row r="465" spans="1:21" s="15" customFormat="1" x14ac:dyDescent="0.3">
      <c r="A465" s="296">
        <v>1</v>
      </c>
      <c r="B465" s="293" t="s">
        <v>458</v>
      </c>
      <c r="C465" s="143">
        <f t="shared" ref="C465:C497" si="33">D465+F465+H465+J465+L465+N465+P465+Q465</f>
        <v>339608</v>
      </c>
      <c r="D465" s="123"/>
      <c r="E465" s="124"/>
      <c r="F465" s="122"/>
      <c r="G465" s="122">
        <v>935.3</v>
      </c>
      <c r="H465" s="122">
        <v>339608</v>
      </c>
      <c r="I465" s="122"/>
      <c r="J465" s="122"/>
      <c r="K465" s="123"/>
      <c r="L465" s="123"/>
      <c r="M465" s="122"/>
      <c r="N465" s="122"/>
      <c r="O465" s="122"/>
      <c r="P465" s="122"/>
      <c r="Q465" s="122"/>
    </row>
    <row r="466" spans="1:21" s="35" customFormat="1" ht="18.75" customHeight="1" x14ac:dyDescent="0.2">
      <c r="A466" s="254">
        <v>2</v>
      </c>
      <c r="B466" s="297" t="s">
        <v>459</v>
      </c>
      <c r="C466" s="97">
        <f t="shared" si="33"/>
        <v>5382218.3499999996</v>
      </c>
      <c r="D466" s="27"/>
      <c r="E466" s="87"/>
      <c r="F466" s="19"/>
      <c r="G466" s="19"/>
      <c r="H466" s="19"/>
      <c r="I466" s="27"/>
      <c r="J466" s="27"/>
      <c r="K466" s="27"/>
      <c r="L466" s="27"/>
      <c r="M466" s="27"/>
      <c r="N466" s="27"/>
      <c r="O466" s="27"/>
      <c r="P466" s="118"/>
      <c r="Q466" s="19">
        <v>5382218.3499999996</v>
      </c>
      <c r="R466" s="258"/>
      <c r="U466" s="83"/>
    </row>
    <row r="467" spans="1:21" s="15" customFormat="1" x14ac:dyDescent="0.3">
      <c r="A467" s="296">
        <v>3</v>
      </c>
      <c r="B467" s="293" t="s">
        <v>431</v>
      </c>
      <c r="C467" s="143">
        <f t="shared" si="33"/>
        <v>690416</v>
      </c>
      <c r="D467" s="123">
        <v>690416</v>
      </c>
      <c r="E467" s="124"/>
      <c r="F467" s="122"/>
      <c r="G467" s="122"/>
      <c r="H467" s="122"/>
      <c r="I467" s="122"/>
      <c r="J467" s="122"/>
      <c r="K467" s="123"/>
      <c r="L467" s="123"/>
      <c r="M467" s="122"/>
      <c r="N467" s="122"/>
      <c r="O467" s="122"/>
      <c r="P467" s="122"/>
      <c r="Q467" s="122"/>
    </row>
    <row r="468" spans="1:21" s="15" customFormat="1" x14ac:dyDescent="0.3">
      <c r="A468" s="254">
        <v>4</v>
      </c>
      <c r="B468" s="293" t="s">
        <v>1040</v>
      </c>
      <c r="C468" s="143">
        <f t="shared" si="33"/>
        <v>490000</v>
      </c>
      <c r="D468" s="123">
        <v>490000</v>
      </c>
      <c r="E468" s="124"/>
      <c r="F468" s="122"/>
      <c r="G468" s="122"/>
      <c r="H468" s="122"/>
      <c r="I468" s="122"/>
      <c r="J468" s="122"/>
      <c r="K468" s="123"/>
      <c r="L468" s="123"/>
      <c r="M468" s="122"/>
      <c r="N468" s="122"/>
      <c r="O468" s="122"/>
      <c r="P468" s="122"/>
      <c r="Q468" s="122"/>
    </row>
    <row r="469" spans="1:21" s="15" customFormat="1" x14ac:dyDescent="0.3">
      <c r="A469" s="296">
        <v>5</v>
      </c>
      <c r="B469" s="293" t="s">
        <v>1041</v>
      </c>
      <c r="C469" s="143">
        <f t="shared" si="33"/>
        <v>271211</v>
      </c>
      <c r="D469" s="123">
        <v>135624</v>
      </c>
      <c r="E469" s="124"/>
      <c r="F469" s="122"/>
      <c r="G469" s="122"/>
      <c r="H469" s="122"/>
      <c r="I469" s="122">
        <v>1113.5</v>
      </c>
      <c r="J469" s="122">
        <v>135587</v>
      </c>
      <c r="K469" s="123"/>
      <c r="L469" s="123"/>
      <c r="M469" s="122"/>
      <c r="N469" s="122"/>
      <c r="O469" s="122"/>
      <c r="P469" s="122"/>
      <c r="Q469" s="122"/>
    </row>
    <row r="470" spans="1:21" s="15" customFormat="1" x14ac:dyDescent="0.3">
      <c r="A470" s="254">
        <v>6</v>
      </c>
      <c r="B470" s="293" t="s">
        <v>1042</v>
      </c>
      <c r="C470" s="143">
        <f t="shared" si="33"/>
        <v>824810</v>
      </c>
      <c r="D470" s="123"/>
      <c r="E470" s="124"/>
      <c r="F470" s="122"/>
      <c r="G470" s="122"/>
      <c r="H470" s="122"/>
      <c r="I470" s="122">
        <v>1336.2222222222222</v>
      </c>
      <c r="J470" s="122">
        <v>824810</v>
      </c>
      <c r="K470" s="123"/>
      <c r="L470" s="123"/>
      <c r="M470" s="122"/>
      <c r="N470" s="122"/>
      <c r="O470" s="122"/>
      <c r="P470" s="122"/>
      <c r="Q470" s="122"/>
    </row>
    <row r="471" spans="1:21" s="15" customFormat="1" x14ac:dyDescent="0.3">
      <c r="A471" s="296">
        <v>7</v>
      </c>
      <c r="B471" s="293" t="s">
        <v>1043</v>
      </c>
      <c r="C471" s="143">
        <f t="shared" si="33"/>
        <v>237645.2</v>
      </c>
      <c r="D471" s="123"/>
      <c r="E471" s="124"/>
      <c r="F471" s="122"/>
      <c r="G471" s="122"/>
      <c r="H471" s="122"/>
      <c r="I471" s="122">
        <v>761.85</v>
      </c>
      <c r="J471" s="122">
        <v>237645.2</v>
      </c>
      <c r="K471" s="123"/>
      <c r="L471" s="123"/>
      <c r="M471" s="122"/>
      <c r="N471" s="122"/>
      <c r="O471" s="122"/>
      <c r="P471" s="122"/>
      <c r="Q471" s="122"/>
    </row>
    <row r="472" spans="1:21" s="15" customFormat="1" x14ac:dyDescent="0.3">
      <c r="A472" s="254">
        <v>8</v>
      </c>
      <c r="B472" s="293" t="s">
        <v>1044</v>
      </c>
      <c r="C472" s="143">
        <f t="shared" si="33"/>
        <v>415111.7</v>
      </c>
      <c r="D472" s="123"/>
      <c r="E472" s="124"/>
      <c r="F472" s="122"/>
      <c r="G472" s="122"/>
      <c r="H472" s="122"/>
      <c r="I472" s="122">
        <v>1200.4333333333334</v>
      </c>
      <c r="J472" s="122">
        <v>415111.7</v>
      </c>
      <c r="K472" s="123"/>
      <c r="L472" s="123"/>
      <c r="M472" s="122"/>
      <c r="N472" s="122"/>
      <c r="O472" s="122"/>
      <c r="P472" s="122"/>
      <c r="Q472" s="122"/>
    </row>
    <row r="473" spans="1:21" s="35" customFormat="1" ht="18.75" customHeight="1" x14ac:dyDescent="0.2">
      <c r="A473" s="296">
        <v>9</v>
      </c>
      <c r="B473" s="298" t="s">
        <v>432</v>
      </c>
      <c r="C473" s="97">
        <f t="shared" si="33"/>
        <v>8313178.3499999996</v>
      </c>
      <c r="D473" s="27"/>
      <c r="E473" s="87"/>
      <c r="F473" s="19"/>
      <c r="G473" s="19"/>
      <c r="H473" s="19"/>
      <c r="I473" s="27"/>
      <c r="J473" s="27"/>
      <c r="K473" s="27"/>
      <c r="L473" s="27"/>
      <c r="M473" s="27"/>
      <c r="N473" s="27"/>
      <c r="O473" s="27"/>
      <c r="P473" s="118"/>
      <c r="Q473" s="19">
        <v>8313178.3499999996</v>
      </c>
      <c r="R473" s="258"/>
      <c r="U473" s="83"/>
    </row>
    <row r="474" spans="1:21" s="15" customFormat="1" x14ac:dyDescent="0.3">
      <c r="A474" s="254">
        <v>10</v>
      </c>
      <c r="B474" s="293" t="s">
        <v>1045</v>
      </c>
      <c r="C474" s="143">
        <f t="shared" si="33"/>
        <v>168045.9</v>
      </c>
      <c r="D474" s="123"/>
      <c r="E474" s="124"/>
      <c r="F474" s="122"/>
      <c r="G474" s="122"/>
      <c r="H474" s="122"/>
      <c r="I474" s="122">
        <v>711.18000000000006</v>
      </c>
      <c r="J474" s="122">
        <v>168045.9</v>
      </c>
      <c r="K474" s="123"/>
      <c r="L474" s="123"/>
      <c r="M474" s="122"/>
      <c r="N474" s="122"/>
      <c r="O474" s="122"/>
      <c r="P474" s="122"/>
      <c r="Q474" s="122"/>
    </row>
    <row r="475" spans="1:21" s="15" customFormat="1" x14ac:dyDescent="0.3">
      <c r="A475" s="296">
        <v>11</v>
      </c>
      <c r="B475" s="293" t="s">
        <v>1046</v>
      </c>
      <c r="C475" s="143">
        <f t="shared" si="33"/>
        <v>362287</v>
      </c>
      <c r="D475" s="123"/>
      <c r="E475" s="124"/>
      <c r="F475" s="122"/>
      <c r="G475" s="122"/>
      <c r="H475" s="122"/>
      <c r="I475" s="122">
        <v>704.4</v>
      </c>
      <c r="J475" s="122">
        <v>362287</v>
      </c>
      <c r="K475" s="123"/>
      <c r="L475" s="123"/>
      <c r="M475" s="122"/>
      <c r="N475" s="122"/>
      <c r="O475" s="122"/>
      <c r="P475" s="122"/>
      <c r="Q475" s="122"/>
    </row>
    <row r="476" spans="1:21" s="15" customFormat="1" x14ac:dyDescent="0.3">
      <c r="A476" s="254">
        <v>12</v>
      </c>
      <c r="B476" s="293" t="s">
        <v>1047</v>
      </c>
      <c r="C476" s="143">
        <f t="shared" si="33"/>
        <v>240000</v>
      </c>
      <c r="D476" s="123">
        <v>240000</v>
      </c>
      <c r="E476" s="124"/>
      <c r="F476" s="122"/>
      <c r="G476" s="122"/>
      <c r="H476" s="122"/>
      <c r="I476" s="122"/>
      <c r="J476" s="122"/>
      <c r="K476" s="123"/>
      <c r="L476" s="123"/>
      <c r="M476" s="122"/>
      <c r="N476" s="122"/>
      <c r="O476" s="122"/>
      <c r="P476" s="122"/>
      <c r="Q476" s="122"/>
    </row>
    <row r="477" spans="1:21" s="15" customFormat="1" x14ac:dyDescent="0.3">
      <c r="A477" s="296">
        <v>13</v>
      </c>
      <c r="B477" s="293" t="s">
        <v>1048</v>
      </c>
      <c r="C477" s="143">
        <f t="shared" si="33"/>
        <v>244593</v>
      </c>
      <c r="D477" s="123">
        <v>244593</v>
      </c>
      <c r="E477" s="124"/>
      <c r="F477" s="122"/>
      <c r="G477" s="122"/>
      <c r="H477" s="122"/>
      <c r="I477" s="122"/>
      <c r="J477" s="122"/>
      <c r="K477" s="123"/>
      <c r="L477" s="123"/>
      <c r="M477" s="122"/>
      <c r="N477" s="122"/>
      <c r="O477" s="122"/>
      <c r="P477" s="122"/>
      <c r="Q477" s="122"/>
    </row>
    <row r="478" spans="1:21" s="15" customFormat="1" x14ac:dyDescent="0.3">
      <c r="A478" s="254">
        <v>14</v>
      </c>
      <c r="B478" s="293" t="s">
        <v>1049</v>
      </c>
      <c r="C478" s="143">
        <f t="shared" si="33"/>
        <v>791100</v>
      </c>
      <c r="D478" s="123"/>
      <c r="E478" s="124"/>
      <c r="F478" s="122"/>
      <c r="G478" s="122">
        <v>1292.2666666666667</v>
      </c>
      <c r="H478" s="122">
        <v>450000</v>
      </c>
      <c r="I478" s="122"/>
      <c r="J478" s="122"/>
      <c r="K478" s="123">
        <v>5815.2</v>
      </c>
      <c r="L478" s="123">
        <v>341100</v>
      </c>
      <c r="M478" s="122"/>
      <c r="N478" s="122"/>
      <c r="O478" s="122"/>
      <c r="P478" s="122"/>
      <c r="Q478" s="122"/>
    </row>
    <row r="479" spans="1:21" s="15" customFormat="1" x14ac:dyDescent="0.3">
      <c r="A479" s="296">
        <v>15</v>
      </c>
      <c r="B479" s="293" t="s">
        <v>1050</v>
      </c>
      <c r="C479" s="143">
        <f t="shared" si="33"/>
        <v>290889</v>
      </c>
      <c r="D479" s="123"/>
      <c r="E479" s="124"/>
      <c r="F479" s="122"/>
      <c r="G479" s="122"/>
      <c r="H479" s="122"/>
      <c r="I479" s="122"/>
      <c r="J479" s="122"/>
      <c r="K479" s="123"/>
      <c r="L479" s="123"/>
      <c r="M479" s="122"/>
      <c r="N479" s="122"/>
      <c r="O479" s="122">
        <v>4979.6499999999996</v>
      </c>
      <c r="P479" s="122">
        <v>290889</v>
      </c>
      <c r="Q479" s="122"/>
    </row>
    <row r="480" spans="1:21" s="15" customFormat="1" x14ac:dyDescent="0.3">
      <c r="A480" s="254">
        <v>16</v>
      </c>
      <c r="B480" s="293" t="s">
        <v>274</v>
      </c>
      <c r="C480" s="143">
        <f t="shared" si="33"/>
        <v>180733.01</v>
      </c>
      <c r="D480" s="123">
        <v>180733.01</v>
      </c>
      <c r="E480" s="124"/>
      <c r="F480" s="122"/>
      <c r="G480" s="122"/>
      <c r="H480" s="122"/>
      <c r="I480" s="122"/>
      <c r="J480" s="122"/>
      <c r="K480" s="123"/>
      <c r="L480" s="123"/>
      <c r="M480" s="122"/>
      <c r="N480" s="122"/>
      <c r="O480" s="122"/>
      <c r="P480" s="122"/>
      <c r="Q480" s="122"/>
    </row>
    <row r="481" spans="1:21" s="15" customFormat="1" x14ac:dyDescent="0.3">
      <c r="A481" s="296">
        <v>17</v>
      </c>
      <c r="B481" s="293" t="s">
        <v>1051</v>
      </c>
      <c r="C481" s="143">
        <f t="shared" si="33"/>
        <v>238238</v>
      </c>
      <c r="D481" s="123">
        <v>238238</v>
      </c>
      <c r="E481" s="124"/>
      <c r="F481" s="122"/>
      <c r="G481" s="122"/>
      <c r="H481" s="122"/>
      <c r="I481" s="122"/>
      <c r="J481" s="122"/>
      <c r="K481" s="123"/>
      <c r="L481" s="123"/>
      <c r="M481" s="122"/>
      <c r="N481" s="122"/>
      <c r="O481" s="122"/>
      <c r="P481" s="122"/>
      <c r="Q481" s="122"/>
    </row>
    <row r="482" spans="1:21" s="15" customFormat="1" x14ac:dyDescent="0.3">
      <c r="A482" s="254">
        <v>18</v>
      </c>
      <c r="B482" s="293" t="s">
        <v>1052</v>
      </c>
      <c r="C482" s="143">
        <f t="shared" si="33"/>
        <v>236088</v>
      </c>
      <c r="D482" s="123">
        <v>236088</v>
      </c>
      <c r="E482" s="124"/>
      <c r="F482" s="122"/>
      <c r="G482" s="122"/>
      <c r="H482" s="122"/>
      <c r="I482" s="122"/>
      <c r="J482" s="122"/>
      <c r="K482" s="123"/>
      <c r="L482" s="123"/>
      <c r="M482" s="122"/>
      <c r="N482" s="122"/>
      <c r="O482" s="122"/>
      <c r="P482" s="122"/>
      <c r="Q482" s="122"/>
    </row>
    <row r="483" spans="1:21" s="15" customFormat="1" x14ac:dyDescent="0.3">
      <c r="A483" s="296">
        <v>19</v>
      </c>
      <c r="B483" s="293" t="s">
        <v>512</v>
      </c>
      <c r="C483" s="143">
        <f t="shared" si="33"/>
        <v>315935.94</v>
      </c>
      <c r="D483" s="123"/>
      <c r="E483" s="124"/>
      <c r="F483" s="122"/>
      <c r="G483" s="122">
        <v>664.01111111111118</v>
      </c>
      <c r="H483" s="122">
        <v>315935.94</v>
      </c>
      <c r="I483" s="122"/>
      <c r="J483" s="122"/>
      <c r="K483" s="123"/>
      <c r="L483" s="123"/>
      <c r="M483" s="122"/>
      <c r="N483" s="122"/>
      <c r="O483" s="122"/>
      <c r="P483" s="122"/>
      <c r="Q483" s="122"/>
    </row>
    <row r="484" spans="1:21" s="15" customFormat="1" x14ac:dyDescent="0.3">
      <c r="A484" s="254">
        <v>20</v>
      </c>
      <c r="B484" s="293" t="s">
        <v>1053</v>
      </c>
      <c r="C484" s="143">
        <f t="shared" si="33"/>
        <v>167250</v>
      </c>
      <c r="D484" s="123"/>
      <c r="E484" s="124"/>
      <c r="F484" s="122"/>
      <c r="G484" s="122"/>
      <c r="H484" s="122"/>
      <c r="I484" s="122"/>
      <c r="J484" s="122"/>
      <c r="K484" s="123"/>
      <c r="L484" s="123"/>
      <c r="M484" s="122"/>
      <c r="N484" s="122"/>
      <c r="O484" s="122">
        <v>1792.05</v>
      </c>
      <c r="P484" s="122">
        <v>167250</v>
      </c>
      <c r="Q484" s="122"/>
    </row>
    <row r="485" spans="1:21" s="35" customFormat="1" ht="18.75" customHeight="1" x14ac:dyDescent="0.2">
      <c r="A485" s="296">
        <v>21</v>
      </c>
      <c r="B485" s="298" t="s">
        <v>359</v>
      </c>
      <c r="C485" s="97">
        <f t="shared" si="33"/>
        <v>10279446.939999999</v>
      </c>
      <c r="D485" s="27"/>
      <c r="E485" s="87">
        <v>5</v>
      </c>
      <c r="F485" s="19">
        <v>10279446.939999999</v>
      </c>
      <c r="G485" s="19"/>
      <c r="H485" s="19"/>
      <c r="I485" s="27"/>
      <c r="J485" s="27"/>
      <c r="K485" s="27"/>
      <c r="L485" s="27"/>
      <c r="M485" s="27"/>
      <c r="N485" s="27"/>
      <c r="O485" s="27"/>
      <c r="P485" s="118"/>
      <c r="Q485" s="19"/>
      <c r="R485" s="258"/>
      <c r="U485" s="83"/>
    </row>
    <row r="486" spans="1:21" s="15" customFormat="1" x14ac:dyDescent="0.3">
      <c r="A486" s="254">
        <v>22</v>
      </c>
      <c r="B486" s="293" t="s">
        <v>1054</v>
      </c>
      <c r="C486" s="143">
        <f t="shared" si="33"/>
        <v>507045.2</v>
      </c>
      <c r="D486" s="123"/>
      <c r="E486" s="124"/>
      <c r="F486" s="122"/>
      <c r="G486" s="122"/>
      <c r="H486" s="122"/>
      <c r="I486" s="122"/>
      <c r="J486" s="122"/>
      <c r="K486" s="123">
        <v>2381.4499999999998</v>
      </c>
      <c r="L486" s="123">
        <v>507045.2</v>
      </c>
      <c r="M486" s="122"/>
      <c r="N486" s="122"/>
      <c r="O486" s="122"/>
      <c r="P486" s="122"/>
      <c r="Q486" s="122"/>
    </row>
    <row r="487" spans="1:21" s="35" customFormat="1" ht="18.75" customHeight="1" x14ac:dyDescent="0.2">
      <c r="A487" s="296">
        <v>23</v>
      </c>
      <c r="B487" s="298" t="s">
        <v>408</v>
      </c>
      <c r="C487" s="97">
        <f t="shared" si="33"/>
        <v>5716956.2400000002</v>
      </c>
      <c r="D487" s="27"/>
      <c r="E487" s="87"/>
      <c r="F487" s="19"/>
      <c r="G487" s="19"/>
      <c r="H487" s="19"/>
      <c r="I487" s="27"/>
      <c r="J487" s="27"/>
      <c r="K487" s="27"/>
      <c r="L487" s="27"/>
      <c r="M487" s="27"/>
      <c r="N487" s="27"/>
      <c r="O487" s="27"/>
      <c r="P487" s="118"/>
      <c r="Q487" s="19">
        <v>5716956.2400000002</v>
      </c>
      <c r="R487" s="258"/>
      <c r="U487" s="83"/>
    </row>
    <row r="488" spans="1:21" s="35" customFormat="1" ht="18.75" customHeight="1" x14ac:dyDescent="0.2">
      <c r="A488" s="254">
        <v>24</v>
      </c>
      <c r="B488" s="298" t="s">
        <v>361</v>
      </c>
      <c r="C488" s="97">
        <f t="shared" si="33"/>
        <v>6117865.1699999999</v>
      </c>
      <c r="D488" s="27"/>
      <c r="E488" s="87">
        <v>3</v>
      </c>
      <c r="F488" s="19">
        <v>6117865.1699999999</v>
      </c>
      <c r="G488" s="19"/>
      <c r="H488" s="19"/>
      <c r="I488" s="27"/>
      <c r="J488" s="27"/>
      <c r="K488" s="27"/>
      <c r="L488" s="27"/>
      <c r="M488" s="27"/>
      <c r="N488" s="27"/>
      <c r="O488" s="27"/>
      <c r="P488" s="118"/>
      <c r="Q488" s="19"/>
      <c r="R488" s="258"/>
      <c r="U488" s="83"/>
    </row>
    <row r="489" spans="1:21" s="15" customFormat="1" x14ac:dyDescent="0.3">
      <c r="A489" s="296">
        <v>25</v>
      </c>
      <c r="B489" s="293" t="s">
        <v>1055</v>
      </c>
      <c r="C489" s="143">
        <f t="shared" si="33"/>
        <v>125586</v>
      </c>
      <c r="D489" s="123"/>
      <c r="E489" s="124"/>
      <c r="F489" s="122"/>
      <c r="G489" s="122">
        <v>462.15000000000003</v>
      </c>
      <c r="H489" s="122">
        <v>125586</v>
      </c>
      <c r="I489" s="122"/>
      <c r="J489" s="122"/>
      <c r="K489" s="123"/>
      <c r="L489" s="123"/>
      <c r="M489" s="122"/>
      <c r="N489" s="122"/>
      <c r="O489" s="122"/>
      <c r="P489" s="122"/>
      <c r="Q489" s="122"/>
    </row>
    <row r="490" spans="1:21" s="35" customFormat="1" ht="18.75" customHeight="1" x14ac:dyDescent="0.3">
      <c r="A490" s="254">
        <v>26</v>
      </c>
      <c r="B490" s="299" t="s">
        <v>365</v>
      </c>
      <c r="C490" s="97">
        <f t="shared" si="33"/>
        <v>11989828.33</v>
      </c>
      <c r="D490" s="111"/>
      <c r="E490" s="87">
        <v>6</v>
      </c>
      <c r="F490" s="19">
        <v>11989828.33</v>
      </c>
      <c r="G490" s="19"/>
      <c r="H490" s="19"/>
      <c r="I490" s="27"/>
      <c r="J490" s="27"/>
      <c r="K490" s="27"/>
      <c r="L490" s="27"/>
      <c r="M490" s="27"/>
      <c r="N490" s="27"/>
      <c r="O490" s="27"/>
      <c r="P490" s="118"/>
      <c r="Q490" s="19"/>
      <c r="R490" s="258"/>
      <c r="U490" s="83"/>
    </row>
    <row r="491" spans="1:21" s="35" customFormat="1" ht="18.75" customHeight="1" x14ac:dyDescent="0.3">
      <c r="A491" s="296">
        <v>27</v>
      </c>
      <c r="B491" s="299" t="s">
        <v>366</v>
      </c>
      <c r="C491" s="97">
        <f t="shared" si="33"/>
        <v>6004914.1699999999</v>
      </c>
      <c r="D491" s="111"/>
      <c r="E491" s="87">
        <v>3</v>
      </c>
      <c r="F491" s="19">
        <v>6004914.1699999999</v>
      </c>
      <c r="G491" s="19"/>
      <c r="H491" s="19"/>
      <c r="I491" s="27"/>
      <c r="J491" s="27"/>
      <c r="K491" s="27"/>
      <c r="L491" s="27"/>
      <c r="M491" s="27"/>
      <c r="N491" s="27"/>
      <c r="O491" s="27"/>
      <c r="P491" s="118"/>
      <c r="Q491" s="19"/>
      <c r="R491" s="258"/>
      <c r="U491" s="83"/>
    </row>
    <row r="492" spans="1:21" s="35" customFormat="1" ht="18.75" customHeight="1" x14ac:dyDescent="0.3">
      <c r="A492" s="254">
        <v>28</v>
      </c>
      <c r="B492" s="298" t="s">
        <v>369</v>
      </c>
      <c r="C492" s="97">
        <f t="shared" si="33"/>
        <v>4009942.78</v>
      </c>
      <c r="D492" s="111"/>
      <c r="E492" s="87">
        <v>2</v>
      </c>
      <c r="F492" s="19">
        <v>4009942.78</v>
      </c>
      <c r="G492" s="19"/>
      <c r="H492" s="19"/>
      <c r="I492" s="27"/>
      <c r="J492" s="27"/>
      <c r="K492" s="27"/>
      <c r="L492" s="27"/>
      <c r="M492" s="27"/>
      <c r="N492" s="27"/>
      <c r="O492" s="27"/>
      <c r="P492" s="118"/>
      <c r="Q492" s="19"/>
      <c r="R492" s="258"/>
      <c r="U492" s="83"/>
    </row>
    <row r="493" spans="1:21" s="35" customFormat="1" ht="18.75" customHeight="1" x14ac:dyDescent="0.3">
      <c r="A493" s="296">
        <v>29</v>
      </c>
      <c r="B493" s="299" t="s">
        <v>371</v>
      </c>
      <c r="C493" s="97">
        <f t="shared" si="33"/>
        <v>4009942.78</v>
      </c>
      <c r="D493" s="111"/>
      <c r="E493" s="87">
        <v>2</v>
      </c>
      <c r="F493" s="19">
        <v>4009942.78</v>
      </c>
      <c r="G493" s="19"/>
      <c r="H493" s="19"/>
      <c r="I493" s="27"/>
      <c r="J493" s="27"/>
      <c r="K493" s="27"/>
      <c r="L493" s="27"/>
      <c r="M493" s="27"/>
      <c r="N493" s="27"/>
      <c r="O493" s="27"/>
      <c r="P493" s="118"/>
      <c r="Q493" s="19"/>
      <c r="R493" s="258"/>
      <c r="U493" s="83"/>
    </row>
    <row r="494" spans="1:21" s="15" customFormat="1" x14ac:dyDescent="0.3">
      <c r="A494" s="254">
        <v>30</v>
      </c>
      <c r="B494" s="293" t="s">
        <v>483</v>
      </c>
      <c r="C494" s="143">
        <f t="shared" si="33"/>
        <v>205269</v>
      </c>
      <c r="D494" s="123"/>
      <c r="E494" s="124"/>
      <c r="F494" s="122"/>
      <c r="G494" s="122"/>
      <c r="H494" s="122"/>
      <c r="I494" s="122"/>
      <c r="J494" s="122"/>
      <c r="K494" s="123">
        <v>2960.7</v>
      </c>
      <c r="L494" s="123">
        <v>205269</v>
      </c>
      <c r="M494" s="122"/>
      <c r="N494" s="122"/>
      <c r="O494" s="122"/>
      <c r="P494" s="122"/>
      <c r="Q494" s="122"/>
    </row>
    <row r="495" spans="1:21" s="35" customFormat="1" ht="18.75" customHeight="1" x14ac:dyDescent="0.3">
      <c r="A495" s="296">
        <v>31</v>
      </c>
      <c r="B495" s="298" t="s">
        <v>409</v>
      </c>
      <c r="C495" s="97">
        <f t="shared" si="33"/>
        <v>6004914.1699999999</v>
      </c>
      <c r="D495" s="111"/>
      <c r="E495" s="87">
        <v>3</v>
      </c>
      <c r="F495" s="19">
        <v>6004914.1699999999</v>
      </c>
      <c r="G495" s="19"/>
      <c r="H495" s="19"/>
      <c r="I495" s="27"/>
      <c r="J495" s="27"/>
      <c r="K495" s="27"/>
      <c r="L495" s="27"/>
      <c r="M495" s="27"/>
      <c r="N495" s="27"/>
      <c r="O495" s="27"/>
      <c r="P495" s="118"/>
      <c r="Q495" s="19"/>
      <c r="R495" s="258"/>
      <c r="U495" s="83"/>
    </row>
    <row r="496" spans="1:21" s="35" customFormat="1" ht="18.75" customHeight="1" x14ac:dyDescent="0.2">
      <c r="A496" s="254">
        <v>32</v>
      </c>
      <c r="B496" s="299" t="s">
        <v>464</v>
      </c>
      <c r="C496" s="97">
        <f t="shared" si="33"/>
        <v>9994856.9399999995</v>
      </c>
      <c r="D496" s="27"/>
      <c r="E496" s="87">
        <v>5</v>
      </c>
      <c r="F496" s="19">
        <v>9994856.9399999995</v>
      </c>
      <c r="G496" s="19"/>
      <c r="H496" s="19"/>
      <c r="I496" s="27"/>
      <c r="J496" s="27"/>
      <c r="K496" s="27"/>
      <c r="L496" s="27"/>
      <c r="M496" s="27"/>
      <c r="N496" s="27"/>
      <c r="O496" s="27"/>
      <c r="P496" s="118"/>
      <c r="Q496" s="19"/>
      <c r="R496" s="258"/>
      <c r="U496" s="83"/>
    </row>
    <row r="497" spans="1:21" s="15" customFormat="1" x14ac:dyDescent="0.3">
      <c r="A497" s="296">
        <v>33</v>
      </c>
      <c r="B497" s="293" t="s">
        <v>517</v>
      </c>
      <c r="C497" s="143">
        <f t="shared" si="33"/>
        <v>298969</v>
      </c>
      <c r="D497" s="123">
        <v>298969</v>
      </c>
      <c r="E497" s="124"/>
      <c r="F497" s="122"/>
      <c r="G497" s="122"/>
      <c r="H497" s="122"/>
      <c r="I497" s="122"/>
      <c r="J497" s="122"/>
      <c r="K497" s="123"/>
      <c r="L497" s="123"/>
      <c r="M497" s="122"/>
      <c r="N497" s="122"/>
      <c r="O497" s="122"/>
      <c r="P497" s="122"/>
      <c r="Q497" s="122"/>
    </row>
    <row r="498" spans="1:21" s="36" customFormat="1" ht="18.75" customHeight="1" x14ac:dyDescent="0.3">
      <c r="A498" s="96" t="s">
        <v>190</v>
      </c>
      <c r="B498" s="5"/>
      <c r="C498" s="98">
        <f t="shared" ref="C498:Q498" si="34">SUM(C499:C527)</f>
        <v>167581840.39000002</v>
      </c>
      <c r="D498" s="98">
        <f t="shared" si="34"/>
        <v>0</v>
      </c>
      <c r="E498" s="99">
        <f t="shared" si="34"/>
        <v>36</v>
      </c>
      <c r="F498" s="98">
        <f t="shared" si="34"/>
        <v>72180526.890000001</v>
      </c>
      <c r="G498" s="98">
        <f t="shared" si="34"/>
        <v>10617.489999999998</v>
      </c>
      <c r="H498" s="98">
        <f t="shared" si="34"/>
        <v>34834315.590000004</v>
      </c>
      <c r="I498" s="98">
        <f t="shared" si="34"/>
        <v>0</v>
      </c>
      <c r="J498" s="98">
        <f t="shared" si="34"/>
        <v>0</v>
      </c>
      <c r="K498" s="98">
        <f t="shared" si="34"/>
        <v>2600</v>
      </c>
      <c r="L498" s="98">
        <f t="shared" si="34"/>
        <v>9972228.2300000004</v>
      </c>
      <c r="M498" s="98">
        <f t="shared" si="34"/>
        <v>0</v>
      </c>
      <c r="N498" s="98">
        <f t="shared" si="34"/>
        <v>0</v>
      </c>
      <c r="O498" s="98">
        <f t="shared" si="34"/>
        <v>0</v>
      </c>
      <c r="P498" s="98">
        <f t="shared" si="34"/>
        <v>0</v>
      </c>
      <c r="Q498" s="100">
        <f t="shared" si="34"/>
        <v>50594769.679999992</v>
      </c>
      <c r="R498" s="259"/>
    </row>
    <row r="499" spans="1:21" s="35" customFormat="1" ht="19.5" customHeight="1" x14ac:dyDescent="0.2">
      <c r="A499" s="254">
        <v>1</v>
      </c>
      <c r="B499" s="298" t="s">
        <v>268</v>
      </c>
      <c r="C499" s="97">
        <f t="shared" ref="C499:C527" si="35">D499+F499+H499+J499+L499+N499+P499+Q499</f>
        <v>3513269.68</v>
      </c>
      <c r="D499" s="27"/>
      <c r="E499" s="87"/>
      <c r="F499" s="19"/>
      <c r="G499" s="19">
        <v>1361.4</v>
      </c>
      <c r="H499" s="19">
        <v>3513269.68</v>
      </c>
      <c r="I499" s="27"/>
      <c r="J499" s="27"/>
      <c r="K499" s="27"/>
      <c r="L499" s="27"/>
      <c r="M499" s="27"/>
      <c r="N499" s="27"/>
      <c r="O499" s="27"/>
      <c r="P499" s="118"/>
      <c r="Q499" s="19"/>
      <c r="R499" s="258"/>
      <c r="U499" s="83"/>
    </row>
    <row r="500" spans="1:21" s="35" customFormat="1" ht="19.5" customHeight="1" x14ac:dyDescent="0.2">
      <c r="A500" s="254">
        <v>2</v>
      </c>
      <c r="B500" s="298" t="s">
        <v>480</v>
      </c>
      <c r="C500" s="97">
        <f t="shared" si="35"/>
        <v>13702941</v>
      </c>
      <c r="D500" s="27"/>
      <c r="E500" s="87">
        <v>7</v>
      </c>
      <c r="F500" s="19">
        <v>13702941</v>
      </c>
      <c r="G500" s="19"/>
      <c r="H500" s="19"/>
      <c r="I500" s="27"/>
      <c r="J500" s="27"/>
      <c r="K500" s="27"/>
      <c r="L500" s="27"/>
      <c r="M500" s="27"/>
      <c r="N500" s="27"/>
      <c r="O500" s="27"/>
      <c r="P500" s="118"/>
      <c r="Q500" s="19"/>
      <c r="R500" s="258"/>
      <c r="U500" s="83"/>
    </row>
    <row r="501" spans="1:21" s="35" customFormat="1" ht="18.75" customHeight="1" x14ac:dyDescent="0.2">
      <c r="A501" s="254">
        <v>3</v>
      </c>
      <c r="B501" s="297" t="s">
        <v>492</v>
      </c>
      <c r="C501" s="97">
        <f t="shared" si="35"/>
        <v>7806912.5700000003</v>
      </c>
      <c r="D501" s="27"/>
      <c r="E501" s="87"/>
      <c r="F501" s="19"/>
      <c r="G501" s="19"/>
      <c r="H501" s="19"/>
      <c r="I501" s="27"/>
      <c r="J501" s="27"/>
      <c r="K501" s="27"/>
      <c r="L501" s="27"/>
      <c r="M501" s="27"/>
      <c r="N501" s="27"/>
      <c r="O501" s="27"/>
      <c r="P501" s="118"/>
      <c r="Q501" s="19">
        <v>7806912.5700000003</v>
      </c>
      <c r="R501" s="258"/>
      <c r="U501" s="83"/>
    </row>
    <row r="502" spans="1:21" s="35" customFormat="1" ht="19.5" customHeight="1" x14ac:dyDescent="0.3">
      <c r="A502" s="254">
        <v>4</v>
      </c>
      <c r="B502" s="298" t="s">
        <v>269</v>
      </c>
      <c r="C502" s="97">
        <f t="shared" si="35"/>
        <v>2002708.51</v>
      </c>
      <c r="D502" s="27"/>
      <c r="E502" s="87"/>
      <c r="F502" s="19"/>
      <c r="G502" s="19">
        <v>443.15</v>
      </c>
      <c r="H502" s="19">
        <v>2002708.51</v>
      </c>
      <c r="I502" s="27"/>
      <c r="J502" s="27"/>
      <c r="K502" s="27"/>
      <c r="L502" s="27"/>
      <c r="M502" s="27"/>
      <c r="N502" s="27"/>
      <c r="O502" s="27"/>
      <c r="P502" s="118"/>
      <c r="Q502" s="19"/>
      <c r="R502" s="15"/>
      <c r="U502" s="83"/>
    </row>
    <row r="503" spans="1:21" s="35" customFormat="1" ht="19.5" customHeight="1" x14ac:dyDescent="0.3">
      <c r="A503" s="254">
        <v>5</v>
      </c>
      <c r="B503" s="298" t="s">
        <v>270</v>
      </c>
      <c r="C503" s="97">
        <f t="shared" si="35"/>
        <v>2032723.41</v>
      </c>
      <c r="D503" s="27"/>
      <c r="E503" s="87"/>
      <c r="F503" s="19"/>
      <c r="G503" s="19">
        <v>448.3</v>
      </c>
      <c r="H503" s="19">
        <v>2032723.41</v>
      </c>
      <c r="I503" s="27"/>
      <c r="J503" s="27"/>
      <c r="K503" s="27"/>
      <c r="L503" s="27"/>
      <c r="M503" s="27"/>
      <c r="N503" s="27"/>
      <c r="O503" s="27"/>
      <c r="P503" s="118"/>
      <c r="Q503" s="19"/>
      <c r="R503" s="15"/>
      <c r="U503" s="83"/>
    </row>
    <row r="504" spans="1:21" s="35" customFormat="1" ht="19.5" customHeight="1" x14ac:dyDescent="0.3">
      <c r="A504" s="254">
        <v>6</v>
      </c>
      <c r="B504" s="298" t="s">
        <v>271</v>
      </c>
      <c r="C504" s="97">
        <f t="shared" si="35"/>
        <v>4864249.24</v>
      </c>
      <c r="D504" s="27"/>
      <c r="E504" s="87"/>
      <c r="F504" s="19"/>
      <c r="G504" s="19"/>
      <c r="H504" s="19"/>
      <c r="I504" s="27"/>
      <c r="J504" s="27"/>
      <c r="K504" s="27"/>
      <c r="L504" s="27"/>
      <c r="M504" s="27"/>
      <c r="N504" s="27"/>
      <c r="O504" s="27"/>
      <c r="P504" s="118"/>
      <c r="Q504" s="19">
        <v>4864249.24</v>
      </c>
      <c r="R504" s="15"/>
      <c r="U504" s="83"/>
    </row>
    <row r="505" spans="1:21" s="35" customFormat="1" ht="19.5" customHeight="1" x14ac:dyDescent="0.3">
      <c r="A505" s="254">
        <v>7</v>
      </c>
      <c r="B505" s="298" t="s">
        <v>494</v>
      </c>
      <c r="C505" s="97">
        <f t="shared" si="35"/>
        <v>1731636.76</v>
      </c>
      <c r="D505" s="27"/>
      <c r="E505" s="87"/>
      <c r="F505" s="19"/>
      <c r="G505" s="19">
        <v>612</v>
      </c>
      <c r="H505" s="19">
        <v>1731636.76</v>
      </c>
      <c r="I505" s="27"/>
      <c r="J505" s="27"/>
      <c r="K505" s="27"/>
      <c r="L505" s="27"/>
      <c r="M505" s="27"/>
      <c r="N505" s="27"/>
      <c r="O505" s="27"/>
      <c r="P505" s="118"/>
      <c r="Q505" s="19"/>
      <c r="R505" s="15"/>
      <c r="U505" s="83"/>
    </row>
    <row r="506" spans="1:21" s="35" customFormat="1" ht="19.5" customHeight="1" x14ac:dyDescent="0.2">
      <c r="A506" s="254">
        <v>8</v>
      </c>
      <c r="B506" s="172" t="s">
        <v>528</v>
      </c>
      <c r="C506" s="97">
        <f t="shared" si="35"/>
        <v>5382811.9800000004</v>
      </c>
      <c r="D506" s="27"/>
      <c r="E506" s="87"/>
      <c r="F506" s="19"/>
      <c r="G506" s="19"/>
      <c r="H506" s="19"/>
      <c r="I506" s="27"/>
      <c r="J506" s="27"/>
      <c r="K506" s="27"/>
      <c r="L506" s="27"/>
      <c r="M506" s="27"/>
      <c r="N506" s="27"/>
      <c r="O506" s="27"/>
      <c r="P506" s="118"/>
      <c r="Q506" s="19">
        <v>5382811.9800000004</v>
      </c>
      <c r="R506" s="258"/>
      <c r="U506" s="83"/>
    </row>
    <row r="507" spans="1:21" s="35" customFormat="1" ht="19.5" customHeight="1" x14ac:dyDescent="0.2">
      <c r="A507" s="254">
        <v>9</v>
      </c>
      <c r="B507" s="299" t="s">
        <v>402</v>
      </c>
      <c r="C507" s="97">
        <f t="shared" si="35"/>
        <v>6496060.1099999994</v>
      </c>
      <c r="D507" s="27"/>
      <c r="E507" s="87"/>
      <c r="F507" s="19"/>
      <c r="G507" s="19">
        <v>988.91</v>
      </c>
      <c r="H507" s="19">
        <v>2552019.42</v>
      </c>
      <c r="I507" s="27"/>
      <c r="J507" s="27"/>
      <c r="K507" s="27">
        <v>1700</v>
      </c>
      <c r="L507" s="27">
        <v>3944040.69</v>
      </c>
      <c r="M507" s="27"/>
      <c r="N507" s="27"/>
      <c r="O507" s="27"/>
      <c r="P507" s="118"/>
      <c r="Q507" s="19"/>
      <c r="R507" s="258"/>
      <c r="U507" s="83"/>
    </row>
    <row r="508" spans="1:21" s="35" customFormat="1" ht="19.5" customHeight="1" x14ac:dyDescent="0.2">
      <c r="A508" s="254">
        <v>10</v>
      </c>
      <c r="B508" s="172" t="s">
        <v>403</v>
      </c>
      <c r="C508" s="97">
        <f t="shared" si="35"/>
        <v>8126124.1100000003</v>
      </c>
      <c r="D508" s="27"/>
      <c r="E508" s="87"/>
      <c r="F508" s="19"/>
      <c r="G508" s="19"/>
      <c r="H508" s="19"/>
      <c r="I508" s="27"/>
      <c r="J508" s="27"/>
      <c r="K508" s="27"/>
      <c r="L508" s="27"/>
      <c r="M508" s="27"/>
      <c r="N508" s="27"/>
      <c r="O508" s="27"/>
      <c r="P508" s="118"/>
      <c r="Q508" s="19">
        <v>8126124.1100000003</v>
      </c>
      <c r="R508" s="258"/>
      <c r="U508" s="83"/>
    </row>
    <row r="509" spans="1:21" s="35" customFormat="1" ht="19.5" customHeight="1" x14ac:dyDescent="0.2">
      <c r="A509" s="254">
        <v>11</v>
      </c>
      <c r="B509" s="172" t="s">
        <v>460</v>
      </c>
      <c r="C509" s="97">
        <f t="shared" si="35"/>
        <v>3358415.76</v>
      </c>
      <c r="D509" s="27"/>
      <c r="E509" s="87"/>
      <c r="F509" s="19"/>
      <c r="G509" s="19">
        <v>1068.32</v>
      </c>
      <c r="H509" s="19">
        <v>3358415.76</v>
      </c>
      <c r="I509" s="27"/>
      <c r="J509" s="27"/>
      <c r="K509" s="27"/>
      <c r="L509" s="27"/>
      <c r="M509" s="27"/>
      <c r="N509" s="27"/>
      <c r="O509" s="27"/>
      <c r="P509" s="118"/>
      <c r="Q509" s="19"/>
      <c r="R509" s="258"/>
      <c r="U509" s="83"/>
    </row>
    <row r="510" spans="1:21" s="35" customFormat="1" ht="19.5" customHeight="1" x14ac:dyDescent="0.2">
      <c r="A510" s="254">
        <v>12</v>
      </c>
      <c r="B510" s="298" t="s">
        <v>356</v>
      </c>
      <c r="C510" s="97">
        <f t="shared" si="35"/>
        <v>7830252</v>
      </c>
      <c r="D510" s="27"/>
      <c r="E510" s="87">
        <v>4</v>
      </c>
      <c r="F510" s="19">
        <v>7830252</v>
      </c>
      <c r="G510" s="19"/>
      <c r="H510" s="19"/>
      <c r="I510" s="27"/>
      <c r="J510" s="27"/>
      <c r="K510" s="27"/>
      <c r="L510" s="27"/>
      <c r="M510" s="27"/>
      <c r="N510" s="27"/>
      <c r="O510" s="27"/>
      <c r="P510" s="118"/>
      <c r="Q510" s="19"/>
      <c r="R510" s="258"/>
      <c r="U510" s="83"/>
    </row>
    <row r="511" spans="1:21" s="35" customFormat="1" ht="19.5" customHeight="1" x14ac:dyDescent="0.2">
      <c r="A511" s="254">
        <v>13</v>
      </c>
      <c r="B511" s="298" t="s">
        <v>357</v>
      </c>
      <c r="C511" s="97">
        <f t="shared" si="35"/>
        <v>7830252</v>
      </c>
      <c r="D511" s="27"/>
      <c r="E511" s="87">
        <v>4</v>
      </c>
      <c r="F511" s="19">
        <v>7830252</v>
      </c>
      <c r="G511" s="19"/>
      <c r="H511" s="19"/>
      <c r="I511" s="27"/>
      <c r="J511" s="27"/>
      <c r="K511" s="27"/>
      <c r="L511" s="27"/>
      <c r="M511" s="27"/>
      <c r="N511" s="27"/>
      <c r="O511" s="27"/>
      <c r="P511" s="118"/>
      <c r="Q511" s="19"/>
      <c r="R511" s="258"/>
      <c r="U511" s="83"/>
    </row>
    <row r="512" spans="1:21" s="35" customFormat="1" ht="19.5" customHeight="1" x14ac:dyDescent="0.2">
      <c r="A512" s="254">
        <v>14</v>
      </c>
      <c r="B512" s="298" t="s">
        <v>358</v>
      </c>
      <c r="C512" s="97">
        <f t="shared" si="35"/>
        <v>11745378</v>
      </c>
      <c r="D512" s="27"/>
      <c r="E512" s="87">
        <v>6</v>
      </c>
      <c r="F512" s="19">
        <v>11745378</v>
      </c>
      <c r="G512" s="19"/>
      <c r="H512" s="19"/>
      <c r="I512" s="27"/>
      <c r="J512" s="27"/>
      <c r="K512" s="27"/>
      <c r="L512" s="27"/>
      <c r="M512" s="27"/>
      <c r="N512" s="27"/>
      <c r="O512" s="27"/>
      <c r="P512" s="118"/>
      <c r="Q512" s="19"/>
      <c r="R512" s="258"/>
      <c r="U512" s="83"/>
    </row>
    <row r="513" spans="1:21" s="35" customFormat="1" ht="19.5" customHeight="1" x14ac:dyDescent="0.2">
      <c r="A513" s="254">
        <v>15</v>
      </c>
      <c r="B513" s="297" t="s">
        <v>514</v>
      </c>
      <c r="C513" s="97">
        <f t="shared" si="35"/>
        <v>9720355.7200000007</v>
      </c>
      <c r="D513" s="27"/>
      <c r="E513" s="87"/>
      <c r="F513" s="19"/>
      <c r="G513" s="19"/>
      <c r="H513" s="19"/>
      <c r="I513" s="27"/>
      <c r="J513" s="27"/>
      <c r="K513" s="27"/>
      <c r="L513" s="27"/>
      <c r="M513" s="27"/>
      <c r="N513" s="27"/>
      <c r="O513" s="27"/>
      <c r="P513" s="118"/>
      <c r="Q513" s="19">
        <v>9720355.7200000007</v>
      </c>
      <c r="R513" s="258"/>
      <c r="U513" s="83"/>
    </row>
    <row r="514" spans="1:21" s="35" customFormat="1" ht="19.5" customHeight="1" x14ac:dyDescent="0.2">
      <c r="A514" s="254">
        <v>16</v>
      </c>
      <c r="B514" s="298" t="s">
        <v>275</v>
      </c>
      <c r="C514" s="97">
        <f t="shared" si="35"/>
        <v>8773691.5600000005</v>
      </c>
      <c r="D514" s="27"/>
      <c r="E514" s="87">
        <v>4</v>
      </c>
      <c r="F514" s="19">
        <v>8773691.5600000005</v>
      </c>
      <c r="G514" s="19"/>
      <c r="H514" s="19"/>
      <c r="I514" s="27"/>
      <c r="J514" s="27"/>
      <c r="K514" s="27"/>
      <c r="L514" s="27"/>
      <c r="M514" s="27"/>
      <c r="N514" s="27"/>
      <c r="O514" s="27"/>
      <c r="P514" s="118"/>
      <c r="Q514" s="19"/>
      <c r="R514" s="258"/>
      <c r="U514" s="83"/>
    </row>
    <row r="515" spans="1:21" s="35" customFormat="1" ht="19.5" customHeight="1" x14ac:dyDescent="0.2">
      <c r="A515" s="254">
        <v>17</v>
      </c>
      <c r="B515" s="298" t="s">
        <v>497</v>
      </c>
      <c r="C515" s="97">
        <f t="shared" si="35"/>
        <v>1662927.55</v>
      </c>
      <c r="D515" s="27"/>
      <c r="E515" s="87"/>
      <c r="F515" s="19"/>
      <c r="G515" s="19">
        <v>589</v>
      </c>
      <c r="H515" s="19">
        <v>1662927.55</v>
      </c>
      <c r="I515" s="27"/>
      <c r="J515" s="27"/>
      <c r="K515" s="27"/>
      <c r="L515" s="27"/>
      <c r="M515" s="27"/>
      <c r="N515" s="27"/>
      <c r="O515" s="27"/>
      <c r="P515" s="118"/>
      <c r="Q515" s="19"/>
      <c r="R515" s="258"/>
      <c r="U515" s="83"/>
    </row>
    <row r="516" spans="1:21" s="35" customFormat="1" ht="19.5" customHeight="1" x14ac:dyDescent="0.2">
      <c r="A516" s="254">
        <v>18</v>
      </c>
      <c r="B516" s="298" t="s">
        <v>437</v>
      </c>
      <c r="C516" s="97">
        <f t="shared" si="35"/>
        <v>2073139.16</v>
      </c>
      <c r="D516" s="27"/>
      <c r="E516" s="87"/>
      <c r="F516" s="19"/>
      <c r="G516" s="19">
        <v>864</v>
      </c>
      <c r="H516" s="19">
        <v>2073139.16</v>
      </c>
      <c r="I516" s="27"/>
      <c r="J516" s="27"/>
      <c r="K516" s="27"/>
      <c r="L516" s="27"/>
      <c r="M516" s="27"/>
      <c r="N516" s="27"/>
      <c r="O516" s="27"/>
      <c r="P516" s="118"/>
      <c r="Q516" s="19"/>
      <c r="R516" s="258"/>
      <c r="U516" s="83"/>
    </row>
    <row r="517" spans="1:21" s="35" customFormat="1" ht="19.5" customHeight="1" x14ac:dyDescent="0.2">
      <c r="A517" s="254">
        <v>19</v>
      </c>
      <c r="B517" s="299" t="s">
        <v>278</v>
      </c>
      <c r="C517" s="97">
        <f t="shared" si="35"/>
        <v>6028187.54</v>
      </c>
      <c r="D517" s="27"/>
      <c r="E517" s="87"/>
      <c r="F517" s="19"/>
      <c r="G517" s="19"/>
      <c r="H517" s="19"/>
      <c r="I517" s="27"/>
      <c r="J517" s="27"/>
      <c r="K517" s="27">
        <v>900</v>
      </c>
      <c r="L517" s="27">
        <v>6028187.54</v>
      </c>
      <c r="M517" s="27"/>
      <c r="N517" s="27"/>
      <c r="O517" s="27"/>
      <c r="P517" s="118"/>
      <c r="Q517" s="19"/>
      <c r="R517" s="258"/>
      <c r="U517" s="83"/>
    </row>
    <row r="518" spans="1:21" s="35" customFormat="1" ht="19.5" customHeight="1" x14ac:dyDescent="0.2">
      <c r="A518" s="254">
        <v>20</v>
      </c>
      <c r="B518" s="299" t="s">
        <v>279</v>
      </c>
      <c r="C518" s="97">
        <f t="shared" si="35"/>
        <v>8459253.8699999992</v>
      </c>
      <c r="D518" s="27"/>
      <c r="E518" s="87"/>
      <c r="F518" s="19"/>
      <c r="G518" s="19"/>
      <c r="H518" s="19"/>
      <c r="I518" s="27"/>
      <c r="J518" s="27"/>
      <c r="K518" s="27"/>
      <c r="L518" s="27"/>
      <c r="M518" s="27"/>
      <c r="N518" s="27"/>
      <c r="O518" s="27"/>
      <c r="P518" s="118"/>
      <c r="Q518" s="19">
        <v>8459253.8699999992</v>
      </c>
      <c r="R518" s="258"/>
      <c r="U518" s="83"/>
    </row>
    <row r="519" spans="1:21" s="15" customFormat="1" ht="18" customHeight="1" x14ac:dyDescent="0.3">
      <c r="A519" s="254">
        <v>21</v>
      </c>
      <c r="B519" s="298" t="s">
        <v>462</v>
      </c>
      <c r="C519" s="19">
        <f t="shared" si="35"/>
        <v>1553519</v>
      </c>
      <c r="D519" s="27"/>
      <c r="E519" s="87"/>
      <c r="F519" s="19"/>
      <c r="G519" s="19">
        <v>441</v>
      </c>
      <c r="H519" s="19">
        <v>1553519</v>
      </c>
      <c r="I519" s="27"/>
      <c r="J519" s="27"/>
      <c r="K519" s="27"/>
      <c r="L519" s="27"/>
      <c r="M519" s="27"/>
      <c r="N519" s="27"/>
      <c r="O519" s="27"/>
      <c r="P519" s="118"/>
      <c r="Q519" s="19"/>
    </row>
    <row r="520" spans="1:21" s="35" customFormat="1" ht="18.75" customHeight="1" x14ac:dyDescent="0.2">
      <c r="A520" s="254">
        <v>22</v>
      </c>
      <c r="B520" s="299" t="s">
        <v>282</v>
      </c>
      <c r="C520" s="97">
        <f t="shared" si="35"/>
        <v>5872689</v>
      </c>
      <c r="D520" s="27"/>
      <c r="E520" s="87">
        <v>3</v>
      </c>
      <c r="F520" s="19">
        <v>5872689</v>
      </c>
      <c r="G520" s="19"/>
      <c r="H520" s="19"/>
      <c r="I520" s="27"/>
      <c r="J520" s="27"/>
      <c r="K520" s="27"/>
      <c r="L520" s="27"/>
      <c r="M520" s="27"/>
      <c r="N520" s="27"/>
      <c r="O520" s="27"/>
      <c r="P520" s="118"/>
      <c r="Q520" s="19"/>
      <c r="R520" s="258"/>
      <c r="U520" s="83"/>
    </row>
    <row r="521" spans="1:21" s="35" customFormat="1" ht="18.75" customHeight="1" x14ac:dyDescent="0.2">
      <c r="A521" s="254">
        <v>23</v>
      </c>
      <c r="B521" s="172" t="s">
        <v>283</v>
      </c>
      <c r="C521" s="97">
        <f t="shared" si="35"/>
        <v>3099250.63</v>
      </c>
      <c r="D521" s="27"/>
      <c r="E521" s="87"/>
      <c r="F521" s="19"/>
      <c r="G521" s="19">
        <v>1000</v>
      </c>
      <c r="H521" s="19">
        <v>3099250.63</v>
      </c>
      <c r="I521" s="27"/>
      <c r="J521" s="27"/>
      <c r="K521" s="27"/>
      <c r="L521" s="27"/>
      <c r="M521" s="27"/>
      <c r="N521" s="27"/>
      <c r="O521" s="27"/>
      <c r="P521" s="118"/>
      <c r="Q521" s="19"/>
      <c r="R521" s="258"/>
      <c r="U521" s="83"/>
    </row>
    <row r="522" spans="1:21" s="35" customFormat="1" ht="18.75" customHeight="1" x14ac:dyDescent="0.2">
      <c r="A522" s="254">
        <v>24</v>
      </c>
      <c r="B522" s="299" t="s">
        <v>284</v>
      </c>
      <c r="C522" s="97">
        <f t="shared" si="35"/>
        <v>3915126</v>
      </c>
      <c r="D522" s="27"/>
      <c r="E522" s="87">
        <v>2</v>
      </c>
      <c r="F522" s="19">
        <v>3915126</v>
      </c>
      <c r="G522" s="19"/>
      <c r="H522" s="19"/>
      <c r="I522" s="27"/>
      <c r="J522" s="27"/>
      <c r="K522" s="27"/>
      <c r="L522" s="27"/>
      <c r="M522" s="27"/>
      <c r="N522" s="27"/>
      <c r="O522" s="27"/>
      <c r="P522" s="118"/>
      <c r="Q522" s="19"/>
      <c r="R522" s="258"/>
      <c r="U522" s="83"/>
    </row>
    <row r="523" spans="1:21" s="35" customFormat="1" ht="18.75" customHeight="1" x14ac:dyDescent="0.3">
      <c r="A523" s="254">
        <v>25</v>
      </c>
      <c r="B523" s="298" t="s">
        <v>370</v>
      </c>
      <c r="C523" s="97">
        <f t="shared" si="35"/>
        <v>12510197.33</v>
      </c>
      <c r="D523" s="111"/>
      <c r="E523" s="87">
        <v>6</v>
      </c>
      <c r="F523" s="19">
        <v>12510197.33</v>
      </c>
      <c r="G523" s="19"/>
      <c r="H523" s="19"/>
      <c r="I523" s="27"/>
      <c r="J523" s="27"/>
      <c r="K523" s="27"/>
      <c r="L523" s="27"/>
      <c r="M523" s="27"/>
      <c r="N523" s="27"/>
      <c r="O523" s="27"/>
      <c r="P523" s="118"/>
      <c r="Q523" s="19"/>
      <c r="R523" s="258"/>
      <c r="U523" s="83"/>
    </row>
    <row r="524" spans="1:21" s="15" customFormat="1" x14ac:dyDescent="0.3">
      <c r="A524" s="254">
        <v>26</v>
      </c>
      <c r="B524" s="327" t="s">
        <v>530</v>
      </c>
      <c r="C524" s="97">
        <f t="shared" si="35"/>
        <v>2375211.85</v>
      </c>
      <c r="D524" s="108"/>
      <c r="E524" s="102"/>
      <c r="F524" s="109"/>
      <c r="G524" s="109">
        <v>920.4</v>
      </c>
      <c r="H524" s="108">
        <v>2375211.85</v>
      </c>
      <c r="J524" s="108"/>
      <c r="K524" s="108"/>
      <c r="L524" s="101"/>
      <c r="M524" s="101"/>
      <c r="N524" s="101"/>
      <c r="O524" s="101"/>
      <c r="P524" s="362"/>
      <c r="Q524" s="103"/>
    </row>
    <row r="525" spans="1:21" s="35" customFormat="1" ht="18.75" customHeight="1" x14ac:dyDescent="0.3">
      <c r="A525" s="254">
        <v>27</v>
      </c>
      <c r="B525" s="299" t="s">
        <v>529</v>
      </c>
      <c r="C525" s="363">
        <f t="shared" si="35"/>
        <v>6235062.1900000004</v>
      </c>
      <c r="D525" s="111"/>
      <c r="E525" s="87"/>
      <c r="F525" s="19"/>
      <c r="G525" s="19"/>
      <c r="H525" s="19"/>
      <c r="I525" s="27"/>
      <c r="J525" s="27"/>
      <c r="K525" s="27"/>
      <c r="L525" s="27"/>
      <c r="M525" s="27"/>
      <c r="N525" s="27"/>
      <c r="O525" s="27"/>
      <c r="P525" s="118"/>
      <c r="Q525" s="19">
        <v>6235062.1900000004</v>
      </c>
      <c r="R525" s="258"/>
      <c r="U525" s="83"/>
    </row>
    <row r="526" spans="1:21" s="35" customFormat="1" ht="18.75" customHeight="1" x14ac:dyDescent="0.2">
      <c r="A526" s="254">
        <v>28</v>
      </c>
      <c r="B526" s="299" t="s">
        <v>374</v>
      </c>
      <c r="C526" s="97">
        <f t="shared" si="35"/>
        <v>4342575.93</v>
      </c>
      <c r="D526" s="27"/>
      <c r="E526" s="87"/>
      <c r="F526" s="19"/>
      <c r="G526" s="19">
        <v>919.8</v>
      </c>
      <c r="H526" s="19">
        <v>4342575.93</v>
      </c>
      <c r="I526" s="27"/>
      <c r="J526" s="27"/>
      <c r="K526" s="27"/>
      <c r="L526" s="27"/>
      <c r="M526" s="27"/>
      <c r="N526" s="27"/>
      <c r="O526" s="27"/>
      <c r="P526" s="118"/>
      <c r="Q526" s="19"/>
      <c r="R526" s="258"/>
      <c r="U526" s="83"/>
    </row>
    <row r="527" spans="1:21" s="35" customFormat="1" ht="18.75" customHeight="1" x14ac:dyDescent="0.2">
      <c r="A527" s="254">
        <v>29</v>
      </c>
      <c r="B527" s="299" t="s">
        <v>438</v>
      </c>
      <c r="C527" s="97">
        <f t="shared" si="35"/>
        <v>4536917.93</v>
      </c>
      <c r="D527" s="27"/>
      <c r="E527" s="87"/>
      <c r="F527" s="19"/>
      <c r="G527" s="19">
        <v>961.21</v>
      </c>
      <c r="H527" s="19">
        <v>4536917.93</v>
      </c>
      <c r="I527" s="27"/>
      <c r="J527" s="27"/>
      <c r="K527" s="27"/>
      <c r="L527" s="27"/>
      <c r="M527" s="27"/>
      <c r="N527" s="27"/>
      <c r="O527" s="27"/>
      <c r="P527" s="118"/>
      <c r="Q527" s="19"/>
      <c r="R527" s="258"/>
      <c r="U527" s="83"/>
    </row>
    <row r="528" spans="1:21" s="36" customFormat="1" ht="18.75" customHeight="1" x14ac:dyDescent="0.3">
      <c r="A528" s="96" t="s">
        <v>191</v>
      </c>
      <c r="B528" s="5"/>
      <c r="C528" s="98">
        <f t="shared" ref="C528:Q528" si="36">SUM(C529:C588)</f>
        <v>245908132.34999999</v>
      </c>
      <c r="D528" s="98">
        <f t="shared" si="36"/>
        <v>10691939</v>
      </c>
      <c r="E528" s="99">
        <f t="shared" si="36"/>
        <v>48</v>
      </c>
      <c r="F528" s="98">
        <f t="shared" si="36"/>
        <v>95763259.430000007</v>
      </c>
      <c r="G528" s="98">
        <f t="shared" si="36"/>
        <v>22310.449999999997</v>
      </c>
      <c r="H528" s="98">
        <f t="shared" si="36"/>
        <v>66399004.920000002</v>
      </c>
      <c r="I528" s="98">
        <f t="shared" si="36"/>
        <v>0</v>
      </c>
      <c r="J528" s="98">
        <f t="shared" si="36"/>
        <v>0</v>
      </c>
      <c r="K528" s="98">
        <f t="shared" si="36"/>
        <v>0</v>
      </c>
      <c r="L528" s="98">
        <f t="shared" si="36"/>
        <v>0</v>
      </c>
      <c r="M528" s="98">
        <f t="shared" si="36"/>
        <v>0</v>
      </c>
      <c r="N528" s="98">
        <f t="shared" si="36"/>
        <v>0</v>
      </c>
      <c r="O528" s="98">
        <f t="shared" si="36"/>
        <v>0</v>
      </c>
      <c r="P528" s="98">
        <f t="shared" si="36"/>
        <v>0</v>
      </c>
      <c r="Q528" s="100">
        <f t="shared" si="36"/>
        <v>73053929</v>
      </c>
      <c r="R528" s="259"/>
    </row>
    <row r="529" spans="1:21" s="35" customFormat="1" ht="18.75" customHeight="1" x14ac:dyDescent="0.2">
      <c r="A529" s="254">
        <v>1</v>
      </c>
      <c r="B529" s="299" t="s">
        <v>631</v>
      </c>
      <c r="C529" s="97">
        <f t="shared" ref="C529:C560" si="37">D529+F529+H529+J529+L529+N529+P529+Q529</f>
        <v>2921324.77</v>
      </c>
      <c r="D529" s="27"/>
      <c r="E529" s="87"/>
      <c r="F529" s="19"/>
      <c r="G529" s="19">
        <v>1132.02</v>
      </c>
      <c r="H529" s="19">
        <v>2921324.77</v>
      </c>
      <c r="I529" s="27"/>
      <c r="J529" s="27"/>
      <c r="K529" s="27"/>
      <c r="L529" s="27"/>
      <c r="M529" s="27"/>
      <c r="N529" s="27"/>
      <c r="O529" s="27"/>
      <c r="P529" s="118"/>
      <c r="Q529" s="19"/>
      <c r="R529" s="258"/>
      <c r="T529" s="153"/>
      <c r="U529" s="83"/>
    </row>
    <row r="530" spans="1:21" s="35" customFormat="1" ht="18.75" customHeight="1" x14ac:dyDescent="0.2">
      <c r="A530" s="254">
        <v>2</v>
      </c>
      <c r="B530" s="299" t="s">
        <v>630</v>
      </c>
      <c r="C530" s="97">
        <f t="shared" si="37"/>
        <v>2950897</v>
      </c>
      <c r="D530" s="27"/>
      <c r="E530" s="87"/>
      <c r="F530" s="19"/>
      <c r="G530" s="19">
        <v>1256</v>
      </c>
      <c r="H530" s="19">
        <v>2950897</v>
      </c>
      <c r="I530" s="27"/>
      <c r="J530" s="27"/>
      <c r="K530" s="27"/>
      <c r="L530" s="27"/>
      <c r="M530" s="27"/>
      <c r="N530" s="27"/>
      <c r="O530" s="27"/>
      <c r="P530" s="118"/>
      <c r="Q530" s="19"/>
      <c r="R530" s="258"/>
      <c r="U530" s="83"/>
    </row>
    <row r="531" spans="1:21" s="35" customFormat="1" ht="18.75" customHeight="1" x14ac:dyDescent="0.2">
      <c r="A531" s="254">
        <v>3</v>
      </c>
      <c r="B531" s="298" t="s">
        <v>267</v>
      </c>
      <c r="C531" s="97">
        <f t="shared" si="37"/>
        <v>5151706.9000000004</v>
      </c>
      <c r="D531" s="27"/>
      <c r="E531" s="87"/>
      <c r="F531" s="19"/>
      <c r="G531" s="19"/>
      <c r="H531" s="19"/>
      <c r="I531" s="27"/>
      <c r="J531" s="27"/>
      <c r="K531" s="27"/>
      <c r="L531" s="27"/>
      <c r="M531" s="27"/>
      <c r="N531" s="27"/>
      <c r="O531" s="27"/>
      <c r="P531" s="118"/>
      <c r="Q531" s="19">
        <v>5151706.9000000004</v>
      </c>
      <c r="R531" s="258"/>
      <c r="U531" s="83"/>
    </row>
    <row r="532" spans="1:21" s="35" customFormat="1" ht="18.75" customHeight="1" x14ac:dyDescent="0.2">
      <c r="A532" s="254">
        <v>4</v>
      </c>
      <c r="B532" s="298" t="s">
        <v>458</v>
      </c>
      <c r="C532" s="97">
        <f t="shared" si="37"/>
        <v>2885112</v>
      </c>
      <c r="D532" s="27"/>
      <c r="E532" s="87"/>
      <c r="F532" s="19"/>
      <c r="G532" s="19">
        <v>1228</v>
      </c>
      <c r="H532" s="19">
        <v>2885112</v>
      </c>
      <c r="I532" s="27"/>
      <c r="J532" s="27"/>
      <c r="K532" s="27"/>
      <c r="L532" s="27"/>
      <c r="M532" s="27"/>
      <c r="N532" s="27"/>
      <c r="O532" s="27"/>
      <c r="P532" s="118"/>
      <c r="Q532" s="19"/>
      <c r="R532" s="258"/>
      <c r="U532" s="83"/>
    </row>
    <row r="533" spans="1:21" s="35" customFormat="1" ht="18.75" customHeight="1" x14ac:dyDescent="0.2">
      <c r="A533" s="254">
        <v>5</v>
      </c>
      <c r="B533" s="298" t="s">
        <v>354</v>
      </c>
      <c r="C533" s="97">
        <f t="shared" si="37"/>
        <v>701036.64</v>
      </c>
      <c r="D533" s="27"/>
      <c r="E533" s="87"/>
      <c r="F533" s="19"/>
      <c r="G533" s="19">
        <v>230.37</v>
      </c>
      <c r="H533" s="19">
        <v>701036.64</v>
      </c>
      <c r="I533" s="27"/>
      <c r="J533" s="27"/>
      <c r="K533" s="27"/>
      <c r="L533" s="27"/>
      <c r="M533" s="27"/>
      <c r="N533" s="27"/>
      <c r="O533" s="27"/>
      <c r="P533" s="118"/>
      <c r="Q533" s="19"/>
      <c r="R533" s="258"/>
      <c r="U533" s="83"/>
    </row>
    <row r="534" spans="1:21" s="35" customFormat="1" ht="18.75" customHeight="1" x14ac:dyDescent="0.2">
      <c r="A534" s="254">
        <v>6</v>
      </c>
      <c r="B534" s="297" t="s">
        <v>428</v>
      </c>
      <c r="C534" s="97">
        <f t="shared" si="37"/>
        <v>4027441.25</v>
      </c>
      <c r="D534" s="27"/>
      <c r="E534" s="87"/>
      <c r="F534" s="19"/>
      <c r="G534" s="19"/>
      <c r="H534" s="19"/>
      <c r="I534" s="27"/>
      <c r="J534" s="27"/>
      <c r="K534" s="27"/>
      <c r="L534" s="27"/>
      <c r="M534" s="27"/>
      <c r="N534" s="27"/>
      <c r="O534" s="27"/>
      <c r="P534" s="118"/>
      <c r="Q534" s="19">
        <v>4027441.25</v>
      </c>
      <c r="R534" s="258"/>
      <c r="U534" s="83"/>
    </row>
    <row r="535" spans="1:21" s="35" customFormat="1" ht="18.75" customHeight="1" x14ac:dyDescent="0.2">
      <c r="A535" s="254">
        <v>7</v>
      </c>
      <c r="B535" s="297" t="s">
        <v>429</v>
      </c>
      <c r="C535" s="97">
        <f t="shared" si="37"/>
        <v>2725755.54</v>
      </c>
      <c r="D535" s="27"/>
      <c r="E535" s="87"/>
      <c r="F535" s="19"/>
      <c r="G535" s="19"/>
      <c r="H535" s="19"/>
      <c r="I535" s="27"/>
      <c r="J535" s="27"/>
      <c r="K535" s="27"/>
      <c r="L535" s="27"/>
      <c r="M535" s="27"/>
      <c r="N535" s="27"/>
      <c r="O535" s="27"/>
      <c r="P535" s="118"/>
      <c r="Q535" s="19">
        <v>2725755.54</v>
      </c>
      <c r="R535" s="258"/>
      <c r="U535" s="83"/>
    </row>
    <row r="536" spans="1:21" s="35" customFormat="1" ht="18.75" customHeight="1" x14ac:dyDescent="0.2">
      <c r="A536" s="254">
        <v>8</v>
      </c>
      <c r="B536" s="298" t="s">
        <v>430</v>
      </c>
      <c r="C536" s="97">
        <f t="shared" si="37"/>
        <v>2372405.14</v>
      </c>
      <c r="D536" s="27"/>
      <c r="E536" s="87"/>
      <c r="F536" s="19"/>
      <c r="G536" s="19">
        <v>779.6</v>
      </c>
      <c r="H536" s="19">
        <v>2372405.14</v>
      </c>
      <c r="I536" s="27"/>
      <c r="J536" s="27"/>
      <c r="K536" s="27"/>
      <c r="L536" s="27"/>
      <c r="M536" s="27"/>
      <c r="N536" s="27"/>
      <c r="O536" s="27"/>
      <c r="P536" s="118"/>
      <c r="Q536" s="19"/>
      <c r="R536" s="258"/>
      <c r="U536" s="83"/>
    </row>
    <row r="537" spans="1:21" s="35" customFormat="1" ht="18.75" customHeight="1" x14ac:dyDescent="0.2">
      <c r="A537" s="254">
        <v>9</v>
      </c>
      <c r="B537" s="298" t="s">
        <v>493</v>
      </c>
      <c r="C537" s="97">
        <f t="shared" si="37"/>
        <v>2362208.75</v>
      </c>
      <c r="D537" s="27"/>
      <c r="E537" s="87"/>
      <c r="F537" s="19"/>
      <c r="G537" s="19">
        <v>776.25</v>
      </c>
      <c r="H537" s="19">
        <v>2362208.75</v>
      </c>
      <c r="I537" s="27"/>
      <c r="J537" s="27"/>
      <c r="K537" s="27"/>
      <c r="L537" s="27"/>
      <c r="M537" s="27"/>
      <c r="N537" s="27"/>
      <c r="O537" s="27"/>
      <c r="P537" s="118"/>
      <c r="Q537" s="19"/>
      <c r="R537" s="258"/>
      <c r="U537" s="83"/>
    </row>
    <row r="538" spans="1:21" s="35" customFormat="1" ht="18.75" customHeight="1" x14ac:dyDescent="0.2">
      <c r="A538" s="254">
        <v>10</v>
      </c>
      <c r="B538" s="172" t="s">
        <v>272</v>
      </c>
      <c r="C538" s="97">
        <f t="shared" si="37"/>
        <v>7403309</v>
      </c>
      <c r="D538" s="27"/>
      <c r="E538" s="87"/>
      <c r="F538" s="19"/>
      <c r="G538" s="19"/>
      <c r="H538" s="19"/>
      <c r="I538" s="27"/>
      <c r="J538" s="27"/>
      <c r="K538" s="27"/>
      <c r="L538" s="27"/>
      <c r="M538" s="27"/>
      <c r="N538" s="27"/>
      <c r="O538" s="27"/>
      <c r="P538" s="118"/>
      <c r="Q538" s="19">
        <v>7403309</v>
      </c>
      <c r="R538" s="258"/>
      <c r="U538" s="83"/>
    </row>
    <row r="539" spans="1:21" s="35" customFormat="1" ht="19.5" customHeight="1" x14ac:dyDescent="0.2">
      <c r="A539" s="254">
        <v>11</v>
      </c>
      <c r="B539" s="299" t="s">
        <v>1180</v>
      </c>
      <c r="C539" s="97">
        <f t="shared" si="37"/>
        <v>3034445</v>
      </c>
      <c r="D539" s="27"/>
      <c r="E539" s="87"/>
      <c r="F539" s="19"/>
      <c r="G539" s="19"/>
      <c r="H539" s="19"/>
      <c r="I539" s="27"/>
      <c r="J539" s="27"/>
      <c r="K539" s="27"/>
      <c r="L539" s="27"/>
      <c r="M539" s="27"/>
      <c r="N539" s="27"/>
      <c r="O539" s="27"/>
      <c r="P539" s="118"/>
      <c r="Q539" s="19">
        <v>3034445</v>
      </c>
      <c r="R539" s="258"/>
      <c r="U539" s="83"/>
    </row>
    <row r="540" spans="1:21" s="35" customFormat="1" ht="18.75" customHeight="1" x14ac:dyDescent="0.2">
      <c r="A540" s="254">
        <v>12</v>
      </c>
      <c r="B540" s="299" t="s">
        <v>431</v>
      </c>
      <c r="C540" s="97">
        <f t="shared" si="37"/>
        <v>3493617</v>
      </c>
      <c r="D540" s="27"/>
      <c r="E540" s="87"/>
      <c r="F540" s="19"/>
      <c r="G540" s="19">
        <v>1487</v>
      </c>
      <c r="H540" s="19">
        <v>3493617</v>
      </c>
      <c r="I540" s="27"/>
      <c r="J540" s="27"/>
      <c r="K540" s="27"/>
      <c r="L540" s="27"/>
      <c r="M540" s="27"/>
      <c r="N540" s="27"/>
      <c r="O540" s="27"/>
      <c r="P540" s="118"/>
      <c r="Q540" s="19"/>
      <c r="R540" s="258"/>
      <c r="U540" s="83"/>
    </row>
    <row r="541" spans="1:21" s="35" customFormat="1" ht="18.75" customHeight="1" x14ac:dyDescent="0.2">
      <c r="A541" s="254">
        <v>13</v>
      </c>
      <c r="B541" s="299" t="s">
        <v>355</v>
      </c>
      <c r="C541" s="97">
        <f t="shared" si="37"/>
        <v>4699492</v>
      </c>
      <c r="D541" s="27"/>
      <c r="E541" s="87"/>
      <c r="F541" s="19"/>
      <c r="G541" s="19"/>
      <c r="H541" s="19"/>
      <c r="I541" s="27"/>
      <c r="J541" s="27"/>
      <c r="K541" s="27"/>
      <c r="L541" s="27"/>
      <c r="M541" s="27"/>
      <c r="N541" s="27"/>
      <c r="O541" s="27"/>
      <c r="P541" s="118"/>
      <c r="Q541" s="19">
        <v>4699492</v>
      </c>
      <c r="R541" s="258"/>
      <c r="U541" s="83"/>
    </row>
    <row r="542" spans="1:21" s="35" customFormat="1" ht="18.75" customHeight="1" x14ac:dyDescent="0.2">
      <c r="A542" s="254">
        <v>14</v>
      </c>
      <c r="B542" s="298" t="s">
        <v>433</v>
      </c>
      <c r="C542" s="97">
        <f t="shared" si="37"/>
        <v>3993019.12</v>
      </c>
      <c r="D542" s="27"/>
      <c r="E542" s="87"/>
      <c r="F542" s="19"/>
      <c r="G542" s="19">
        <v>1547.3</v>
      </c>
      <c r="H542" s="19">
        <v>3993019.12</v>
      </c>
      <c r="I542" s="27"/>
      <c r="J542" s="27"/>
      <c r="K542" s="27"/>
      <c r="L542" s="27"/>
      <c r="M542" s="27"/>
      <c r="N542" s="27"/>
      <c r="O542" s="27"/>
      <c r="P542" s="118"/>
      <c r="Q542" s="19"/>
      <c r="R542" s="258"/>
      <c r="U542" s="83"/>
    </row>
    <row r="543" spans="1:21" s="35" customFormat="1" ht="18.75" customHeight="1" x14ac:dyDescent="0.2">
      <c r="A543" s="254">
        <v>15</v>
      </c>
      <c r="B543" s="298" t="s">
        <v>273</v>
      </c>
      <c r="C543" s="97">
        <f t="shared" si="37"/>
        <v>1934171.86</v>
      </c>
      <c r="D543" s="27"/>
      <c r="E543" s="87"/>
      <c r="F543" s="19"/>
      <c r="G543" s="19">
        <v>749.5</v>
      </c>
      <c r="H543" s="19">
        <v>1934171.86</v>
      </c>
      <c r="I543" s="27"/>
      <c r="J543" s="27"/>
      <c r="K543" s="27"/>
      <c r="L543" s="27"/>
      <c r="M543" s="27"/>
      <c r="N543" s="27"/>
      <c r="O543" s="27"/>
      <c r="P543" s="118"/>
      <c r="Q543" s="19"/>
      <c r="R543" s="258"/>
      <c r="U543" s="83"/>
    </row>
    <row r="544" spans="1:21" s="35" customFormat="1" ht="18.75" customHeight="1" x14ac:dyDescent="0.2">
      <c r="A544" s="254">
        <v>16</v>
      </c>
      <c r="B544" s="298" t="s">
        <v>274</v>
      </c>
      <c r="C544" s="97">
        <f t="shared" si="37"/>
        <v>1654006</v>
      </c>
      <c r="D544" s="27"/>
      <c r="E544" s="87"/>
      <c r="F544" s="19"/>
      <c r="G544" s="19">
        <v>704</v>
      </c>
      <c r="H544" s="19">
        <v>1654006</v>
      </c>
      <c r="I544" s="27"/>
      <c r="J544" s="27"/>
      <c r="K544" s="27"/>
      <c r="L544" s="27"/>
      <c r="M544" s="27"/>
      <c r="N544" s="27"/>
      <c r="O544" s="27"/>
      <c r="P544" s="118"/>
      <c r="Q544" s="19"/>
      <c r="R544" s="258"/>
      <c r="U544" s="83"/>
    </row>
    <row r="545" spans="1:21" s="35" customFormat="1" ht="18.75" customHeight="1" x14ac:dyDescent="0.2">
      <c r="A545" s="254">
        <v>17</v>
      </c>
      <c r="B545" s="299" t="s">
        <v>512</v>
      </c>
      <c r="C545" s="97">
        <f t="shared" si="37"/>
        <v>5872689</v>
      </c>
      <c r="D545" s="27"/>
      <c r="E545" s="87">
        <v>3</v>
      </c>
      <c r="F545" s="19">
        <v>5872689</v>
      </c>
      <c r="G545" s="19"/>
      <c r="H545" s="338"/>
      <c r="I545" s="27"/>
      <c r="J545" s="27"/>
      <c r="K545" s="27"/>
      <c r="L545" s="27"/>
      <c r="M545" s="27"/>
      <c r="N545" s="27"/>
      <c r="O545" s="27"/>
      <c r="P545" s="118"/>
      <c r="Q545" s="19"/>
      <c r="R545" s="258"/>
      <c r="U545" s="83"/>
    </row>
    <row r="546" spans="1:21" s="35" customFormat="1" ht="18.75" customHeight="1" x14ac:dyDescent="0.2">
      <c r="A546" s="254">
        <v>18</v>
      </c>
      <c r="B546" s="298" t="s">
        <v>513</v>
      </c>
      <c r="C546" s="97">
        <f t="shared" si="37"/>
        <v>2214739.4900000002</v>
      </c>
      <c r="D546" s="27"/>
      <c r="E546" s="87">
        <v>1</v>
      </c>
      <c r="F546" s="19">
        <v>2214739.4900000002</v>
      </c>
      <c r="G546" s="19"/>
      <c r="H546" s="19"/>
      <c r="I546" s="27"/>
      <c r="J546" s="27"/>
      <c r="K546" s="27"/>
      <c r="L546" s="27"/>
      <c r="M546" s="27"/>
      <c r="N546" s="27"/>
      <c r="O546" s="27"/>
      <c r="P546" s="118"/>
      <c r="Q546" s="19"/>
      <c r="R546" s="258"/>
      <c r="U546" s="83"/>
    </row>
    <row r="547" spans="1:21" s="35" customFormat="1" ht="19.5" customHeight="1" x14ac:dyDescent="0.2">
      <c r="A547" s="254">
        <v>19</v>
      </c>
      <c r="B547" s="172" t="s">
        <v>728</v>
      </c>
      <c r="C547" s="97">
        <f t="shared" si="37"/>
        <v>5373344.0999999996</v>
      </c>
      <c r="D547" s="27"/>
      <c r="E547" s="87"/>
      <c r="F547" s="19"/>
      <c r="G547" s="19"/>
      <c r="H547" s="19"/>
      <c r="I547" s="27"/>
      <c r="J547" s="27"/>
      <c r="K547" s="27"/>
      <c r="L547" s="27"/>
      <c r="M547" s="27"/>
      <c r="N547" s="27"/>
      <c r="O547" s="27"/>
      <c r="P547" s="118"/>
      <c r="Q547" s="19">
        <v>5373344.0999999996</v>
      </c>
      <c r="R547" s="258"/>
      <c r="U547" s="83"/>
    </row>
    <row r="548" spans="1:21" s="35" customFormat="1" ht="19.5" customHeight="1" x14ac:dyDescent="0.2">
      <c r="A548" s="254">
        <v>20</v>
      </c>
      <c r="B548" s="298" t="s">
        <v>434</v>
      </c>
      <c r="C548" s="97">
        <f t="shared" si="37"/>
        <v>1331605</v>
      </c>
      <c r="D548" s="27"/>
      <c r="E548" s="87"/>
      <c r="F548" s="19"/>
      <c r="G548" s="19">
        <v>516</v>
      </c>
      <c r="H548" s="19">
        <v>1331605</v>
      </c>
      <c r="I548" s="27"/>
      <c r="J548" s="27"/>
      <c r="K548" s="27"/>
      <c r="L548" s="27"/>
      <c r="M548" s="27"/>
      <c r="N548" s="27"/>
      <c r="O548" s="27"/>
      <c r="P548" s="118"/>
      <c r="Q548" s="19"/>
      <c r="R548" s="258"/>
      <c r="U548" s="83"/>
    </row>
    <row r="549" spans="1:21" s="35" customFormat="1" ht="19.5" customHeight="1" x14ac:dyDescent="0.2">
      <c r="A549" s="254">
        <v>21</v>
      </c>
      <c r="B549" s="298" t="s">
        <v>435</v>
      </c>
      <c r="C549" s="97">
        <f t="shared" si="37"/>
        <v>2089814.82</v>
      </c>
      <c r="D549" s="27"/>
      <c r="E549" s="87"/>
      <c r="F549" s="19"/>
      <c r="G549" s="19">
        <v>809.8</v>
      </c>
      <c r="H549" s="19">
        <v>2089814.82</v>
      </c>
      <c r="I549" s="27"/>
      <c r="J549" s="27"/>
      <c r="K549" s="27"/>
      <c r="L549" s="27"/>
      <c r="M549" s="27"/>
      <c r="N549" s="27"/>
      <c r="O549" s="27"/>
      <c r="P549" s="118"/>
      <c r="Q549" s="19"/>
      <c r="R549" s="258"/>
      <c r="U549" s="83"/>
    </row>
    <row r="550" spans="1:21" s="35" customFormat="1" ht="18.75" customHeight="1" x14ac:dyDescent="0.2">
      <c r="A550" s="254">
        <v>22</v>
      </c>
      <c r="B550" s="298" t="s">
        <v>436</v>
      </c>
      <c r="C550" s="97">
        <f t="shared" si="37"/>
        <v>2531649.64</v>
      </c>
      <c r="D550" s="27"/>
      <c r="E550" s="87"/>
      <c r="F550" s="19"/>
      <c r="G550" s="19">
        <v>981.02</v>
      </c>
      <c r="H550" s="19">
        <v>2531649.64</v>
      </c>
      <c r="I550" s="27"/>
      <c r="J550" s="27"/>
      <c r="K550" s="27"/>
      <c r="L550" s="27"/>
      <c r="M550" s="27"/>
      <c r="N550" s="27"/>
      <c r="O550" s="27"/>
      <c r="P550" s="118"/>
      <c r="Q550" s="19"/>
      <c r="R550" s="258"/>
      <c r="U550" s="83"/>
    </row>
    <row r="551" spans="1:21" s="35" customFormat="1" ht="18.75" customHeight="1" x14ac:dyDescent="0.2">
      <c r="A551" s="254">
        <v>23</v>
      </c>
      <c r="B551" s="298" t="s">
        <v>495</v>
      </c>
      <c r="C551" s="97">
        <f t="shared" si="37"/>
        <v>1274831.22</v>
      </c>
      <c r="D551" s="27"/>
      <c r="E551" s="87"/>
      <c r="F551" s="19"/>
      <c r="G551" s="19">
        <v>494</v>
      </c>
      <c r="H551" s="19">
        <v>1274831.22</v>
      </c>
      <c r="I551" s="27"/>
      <c r="J551" s="27"/>
      <c r="K551" s="27"/>
      <c r="L551" s="27"/>
      <c r="M551" s="27"/>
      <c r="N551" s="27"/>
      <c r="O551" s="27"/>
      <c r="P551" s="118"/>
      <c r="Q551" s="19"/>
      <c r="R551" s="258"/>
      <c r="U551" s="83"/>
    </row>
    <row r="552" spans="1:21" s="35" customFormat="1" ht="18.75" customHeight="1" x14ac:dyDescent="0.2">
      <c r="A552" s="254">
        <v>24</v>
      </c>
      <c r="B552" s="298" t="s">
        <v>496</v>
      </c>
      <c r="C552" s="97">
        <f t="shared" si="37"/>
        <v>1917408.09</v>
      </c>
      <c r="D552" s="27"/>
      <c r="E552" s="87"/>
      <c r="F552" s="19"/>
      <c r="G552" s="19">
        <v>743</v>
      </c>
      <c r="H552" s="19">
        <v>1917408.09</v>
      </c>
      <c r="I552" s="27"/>
      <c r="J552" s="27"/>
      <c r="K552" s="27"/>
      <c r="L552" s="27"/>
      <c r="M552" s="27"/>
      <c r="N552" s="27"/>
      <c r="O552" s="27"/>
      <c r="P552" s="118"/>
      <c r="Q552" s="19"/>
      <c r="R552" s="258"/>
      <c r="U552" s="83"/>
    </row>
    <row r="553" spans="1:21" s="35" customFormat="1" ht="18.75" customHeight="1" x14ac:dyDescent="0.2">
      <c r="A553" s="254">
        <v>25</v>
      </c>
      <c r="B553" s="297" t="s">
        <v>727</v>
      </c>
      <c r="C553" s="97">
        <f t="shared" si="37"/>
        <v>2816476</v>
      </c>
      <c r="D553" s="27"/>
      <c r="E553" s="87"/>
      <c r="F553" s="19"/>
      <c r="G553" s="19"/>
      <c r="H553" s="19"/>
      <c r="I553" s="27"/>
      <c r="J553" s="27"/>
      <c r="K553" s="27"/>
      <c r="L553" s="27"/>
      <c r="M553" s="27"/>
      <c r="N553" s="27"/>
      <c r="O553" s="27"/>
      <c r="P553" s="118"/>
      <c r="Q553" s="19">
        <v>2816476</v>
      </c>
      <c r="R553" s="258"/>
      <c r="U553" s="83"/>
    </row>
    <row r="554" spans="1:21" s="35" customFormat="1" ht="38.25" customHeight="1" x14ac:dyDescent="0.2">
      <c r="A554" s="254">
        <v>26</v>
      </c>
      <c r="B554" s="364" t="s">
        <v>687</v>
      </c>
      <c r="C554" s="97">
        <f t="shared" si="37"/>
        <v>6644218.4699999997</v>
      </c>
      <c r="D554" s="27"/>
      <c r="E554" s="87">
        <v>3</v>
      </c>
      <c r="F554" s="19">
        <v>6644218.4699999997</v>
      </c>
      <c r="G554" s="19"/>
      <c r="H554" s="19"/>
      <c r="I554" s="27"/>
      <c r="J554" s="27"/>
      <c r="K554" s="27"/>
      <c r="L554" s="27"/>
      <c r="M554" s="27"/>
      <c r="N554" s="27"/>
      <c r="O554" s="27"/>
      <c r="P554" s="118"/>
      <c r="Q554" s="19"/>
      <c r="R554" s="258"/>
      <c r="U554" s="83"/>
    </row>
    <row r="555" spans="1:21" s="35" customFormat="1" ht="38.25" customHeight="1" x14ac:dyDescent="0.2">
      <c r="A555" s="254">
        <v>27</v>
      </c>
      <c r="B555" s="365" t="s">
        <v>726</v>
      </c>
      <c r="C555" s="97">
        <f t="shared" si="37"/>
        <v>2214739.4900000002</v>
      </c>
      <c r="D555" s="27"/>
      <c r="E555" s="87">
        <v>1</v>
      </c>
      <c r="F555" s="19">
        <v>2214739.4900000002</v>
      </c>
      <c r="G555" s="19"/>
      <c r="H555" s="19"/>
      <c r="I555" s="27"/>
      <c r="J555" s="27"/>
      <c r="K555" s="27"/>
      <c r="L555" s="27"/>
      <c r="M555" s="27"/>
      <c r="N555" s="27"/>
      <c r="O555" s="27"/>
      <c r="P555" s="118"/>
      <c r="Q555" s="19"/>
      <c r="R555" s="258"/>
      <c r="U555" s="83"/>
    </row>
    <row r="556" spans="1:21" s="35" customFormat="1" ht="18.75" customHeight="1" x14ac:dyDescent="0.2">
      <c r="A556" s="254">
        <v>28</v>
      </c>
      <c r="B556" s="298" t="s">
        <v>481</v>
      </c>
      <c r="C556" s="97">
        <f t="shared" si="37"/>
        <v>2036303</v>
      </c>
      <c r="D556" s="27"/>
      <c r="E556" s="87"/>
      <c r="F556" s="19"/>
      <c r="G556" s="19">
        <v>735</v>
      </c>
      <c r="H556" s="19">
        <v>2036303</v>
      </c>
      <c r="I556" s="27"/>
      <c r="J556" s="27"/>
      <c r="K556" s="27"/>
      <c r="L556" s="27"/>
      <c r="M556" s="27"/>
      <c r="N556" s="27"/>
      <c r="O556" s="27"/>
      <c r="P556" s="118"/>
      <c r="Q556" s="19"/>
      <c r="R556" s="258"/>
      <c r="U556" s="83"/>
    </row>
    <row r="557" spans="1:21" s="35" customFormat="1" ht="18.75" customHeight="1" x14ac:dyDescent="0.2">
      <c r="A557" s="254">
        <v>29</v>
      </c>
      <c r="B557" s="298" t="s">
        <v>404</v>
      </c>
      <c r="C557" s="97">
        <f t="shared" si="37"/>
        <v>2773250</v>
      </c>
      <c r="D557" s="27"/>
      <c r="E557" s="87"/>
      <c r="F557" s="19"/>
      <c r="G557" s="19">
        <v>1001</v>
      </c>
      <c r="H557" s="19">
        <v>2773250</v>
      </c>
      <c r="I557" s="27"/>
      <c r="J557" s="27"/>
      <c r="K557" s="27"/>
      <c r="L557" s="27"/>
      <c r="M557" s="27"/>
      <c r="N557" s="27"/>
      <c r="O557" s="27"/>
      <c r="P557" s="118"/>
      <c r="Q557" s="19"/>
      <c r="R557" s="258"/>
      <c r="U557" s="83"/>
    </row>
    <row r="558" spans="1:21" s="35" customFormat="1" ht="18.75" customHeight="1" x14ac:dyDescent="0.2">
      <c r="A558" s="254">
        <v>30</v>
      </c>
      <c r="B558" s="298" t="s">
        <v>405</v>
      </c>
      <c r="C558" s="97">
        <f t="shared" si="37"/>
        <v>83625</v>
      </c>
      <c r="D558" s="27">
        <v>83625</v>
      </c>
      <c r="E558" s="87"/>
      <c r="F558" s="19"/>
      <c r="G558" s="19"/>
      <c r="H558" s="19"/>
      <c r="I558" s="27"/>
      <c r="J558" s="27"/>
      <c r="K558" s="27"/>
      <c r="L558" s="27"/>
      <c r="M558" s="27"/>
      <c r="N558" s="27"/>
      <c r="O558" s="27"/>
      <c r="P558" s="118"/>
      <c r="Q558" s="19"/>
      <c r="R558" s="258"/>
      <c r="U558" s="83"/>
    </row>
    <row r="559" spans="1:21" s="35" customFormat="1" ht="18.75" customHeight="1" x14ac:dyDescent="0.2">
      <c r="A559" s="254">
        <v>31</v>
      </c>
      <c r="B559" s="298" t="s">
        <v>276</v>
      </c>
      <c r="C559" s="97">
        <f t="shared" si="37"/>
        <v>3572675.78</v>
      </c>
      <c r="D559" s="27"/>
      <c r="E559" s="87"/>
      <c r="F559" s="19"/>
      <c r="G559" s="19">
        <v>1384.42</v>
      </c>
      <c r="H559" s="19">
        <v>3572675.78</v>
      </c>
      <c r="I559" s="27"/>
      <c r="J559" s="27"/>
      <c r="K559" s="27"/>
      <c r="L559" s="27"/>
      <c r="M559" s="27"/>
      <c r="N559" s="27"/>
      <c r="O559" s="27"/>
      <c r="P559" s="118"/>
      <c r="Q559" s="19"/>
      <c r="R559" s="258"/>
      <c r="U559" s="83"/>
    </row>
    <row r="560" spans="1:21" s="35" customFormat="1" ht="18.75" customHeight="1" x14ac:dyDescent="0.2">
      <c r="A560" s="254">
        <v>32</v>
      </c>
      <c r="B560" s="172" t="s">
        <v>277</v>
      </c>
      <c r="C560" s="97">
        <f t="shared" si="37"/>
        <v>3701655</v>
      </c>
      <c r="D560" s="27"/>
      <c r="E560" s="87"/>
      <c r="F560" s="19"/>
      <c r="G560" s="19"/>
      <c r="H560" s="19"/>
      <c r="I560" s="27"/>
      <c r="J560" s="27"/>
      <c r="K560" s="27"/>
      <c r="L560" s="27"/>
      <c r="M560" s="27"/>
      <c r="N560" s="27"/>
      <c r="O560" s="27"/>
      <c r="P560" s="118"/>
      <c r="Q560" s="19">
        <v>3701655</v>
      </c>
      <c r="R560" s="258"/>
      <c r="U560" s="83"/>
    </row>
    <row r="561" spans="1:21" s="35" customFormat="1" ht="18.75" customHeight="1" x14ac:dyDescent="0.2">
      <c r="A561" s="254">
        <v>33</v>
      </c>
      <c r="B561" s="297" t="s">
        <v>360</v>
      </c>
      <c r="C561" s="97">
        <f t="shared" ref="C561:C592" si="38">D561+F561+H561+J561+L561+N561+P561+Q561</f>
        <v>5024396.05</v>
      </c>
      <c r="D561" s="27"/>
      <c r="E561" s="87"/>
      <c r="F561" s="19"/>
      <c r="G561" s="19"/>
      <c r="H561" s="19"/>
      <c r="I561" s="27"/>
      <c r="J561" s="27"/>
      <c r="K561" s="27"/>
      <c r="L561" s="27"/>
      <c r="M561" s="27"/>
      <c r="N561" s="27"/>
      <c r="O561" s="27"/>
      <c r="P561" s="118"/>
      <c r="Q561" s="19">
        <v>5024396.05</v>
      </c>
      <c r="R561" s="258"/>
      <c r="U561" s="83"/>
    </row>
    <row r="562" spans="1:21" s="35" customFormat="1" ht="18.75" customHeight="1" x14ac:dyDescent="0.2">
      <c r="A562" s="254">
        <v>34</v>
      </c>
      <c r="B562" s="299" t="s">
        <v>406</v>
      </c>
      <c r="C562" s="97">
        <f t="shared" si="38"/>
        <v>2005149.51</v>
      </c>
      <c r="D562" s="27"/>
      <c r="E562" s="87"/>
      <c r="F562" s="19"/>
      <c r="G562" s="19">
        <v>777</v>
      </c>
      <c r="H562" s="19">
        <v>2005149.51</v>
      </c>
      <c r="I562" s="27"/>
      <c r="J562" s="27"/>
      <c r="K562" s="27"/>
      <c r="L562" s="27"/>
      <c r="M562" s="27"/>
      <c r="N562" s="27"/>
      <c r="O562" s="27"/>
      <c r="P562" s="118"/>
      <c r="Q562" s="19"/>
      <c r="R562" s="258"/>
      <c r="U562" s="83"/>
    </row>
    <row r="563" spans="1:21" s="35" customFormat="1" ht="18.75" customHeight="1" x14ac:dyDescent="0.2">
      <c r="A563" s="254">
        <v>35</v>
      </c>
      <c r="B563" s="299" t="s">
        <v>407</v>
      </c>
      <c r="C563" s="97">
        <f t="shared" si="38"/>
        <v>2372934</v>
      </c>
      <c r="D563" s="27"/>
      <c r="E563" s="87"/>
      <c r="F563" s="19"/>
      <c r="G563" s="19">
        <v>1010</v>
      </c>
      <c r="H563" s="19">
        <v>2372934</v>
      </c>
      <c r="I563" s="27"/>
      <c r="J563" s="27"/>
      <c r="K563" s="27"/>
      <c r="L563" s="27"/>
      <c r="M563" s="27"/>
      <c r="N563" s="27"/>
      <c r="O563" s="27"/>
      <c r="P563" s="118"/>
      <c r="Q563" s="19"/>
      <c r="R563" s="258"/>
      <c r="U563" s="83"/>
    </row>
    <row r="564" spans="1:21" s="35" customFormat="1" ht="18.75" customHeight="1" x14ac:dyDescent="0.2">
      <c r="A564" s="254">
        <v>36</v>
      </c>
      <c r="B564" s="299" t="s">
        <v>461</v>
      </c>
      <c r="C564" s="97">
        <f t="shared" si="38"/>
        <v>9787815</v>
      </c>
      <c r="D564" s="27"/>
      <c r="E564" s="87">
        <v>5</v>
      </c>
      <c r="F564" s="19">
        <v>9787815</v>
      </c>
      <c r="G564" s="19"/>
      <c r="H564" s="19"/>
      <c r="I564" s="27"/>
      <c r="J564" s="27"/>
      <c r="K564" s="27"/>
      <c r="L564" s="27"/>
      <c r="M564" s="27"/>
      <c r="N564" s="27"/>
      <c r="O564" s="27"/>
      <c r="P564" s="118"/>
      <c r="Q564" s="19"/>
      <c r="R564" s="258"/>
      <c r="U564" s="83"/>
    </row>
    <row r="565" spans="1:21" s="35" customFormat="1" ht="18.75" customHeight="1" x14ac:dyDescent="0.2">
      <c r="A565" s="254">
        <v>37</v>
      </c>
      <c r="B565" s="172" t="s">
        <v>515</v>
      </c>
      <c r="C565" s="97">
        <f t="shared" si="38"/>
        <v>3701655</v>
      </c>
      <c r="D565" s="27"/>
      <c r="E565" s="87"/>
      <c r="F565" s="19"/>
      <c r="G565" s="19"/>
      <c r="H565" s="19"/>
      <c r="I565" s="27"/>
      <c r="J565" s="27"/>
      <c r="K565" s="27"/>
      <c r="L565" s="27"/>
      <c r="M565" s="27"/>
      <c r="N565" s="27"/>
      <c r="O565" s="27"/>
      <c r="P565" s="118"/>
      <c r="Q565" s="19">
        <v>3701655</v>
      </c>
      <c r="R565" s="258"/>
      <c r="U565" s="83"/>
    </row>
    <row r="566" spans="1:21" s="35" customFormat="1" ht="18" customHeight="1" x14ac:dyDescent="0.2">
      <c r="A566" s="254">
        <v>38</v>
      </c>
      <c r="B566" s="298" t="s">
        <v>280</v>
      </c>
      <c r="C566" s="97">
        <f t="shared" si="38"/>
        <v>3471099.67</v>
      </c>
      <c r="D566" s="27"/>
      <c r="E566" s="87"/>
      <c r="F566" s="19"/>
      <c r="G566" s="19"/>
      <c r="H566" s="19"/>
      <c r="I566" s="27"/>
      <c r="J566" s="27"/>
      <c r="K566" s="27"/>
      <c r="L566" s="27"/>
      <c r="M566" s="27"/>
      <c r="N566" s="27"/>
      <c r="O566" s="27"/>
      <c r="P566" s="118"/>
      <c r="Q566" s="19">
        <v>3471099.67</v>
      </c>
      <c r="R566" s="258"/>
      <c r="U566" s="83"/>
    </row>
    <row r="567" spans="1:21" s="35" customFormat="1" ht="18" customHeight="1" x14ac:dyDescent="0.2">
      <c r="A567" s="254">
        <v>39</v>
      </c>
      <c r="B567" s="297" t="s">
        <v>281</v>
      </c>
      <c r="C567" s="97">
        <f t="shared" si="38"/>
        <v>5356033.99</v>
      </c>
      <c r="D567" s="27"/>
      <c r="E567" s="87"/>
      <c r="F567" s="19"/>
      <c r="G567" s="19"/>
      <c r="H567" s="19"/>
      <c r="I567" s="27"/>
      <c r="J567" s="27"/>
      <c r="K567" s="27"/>
      <c r="L567" s="27"/>
      <c r="M567" s="27"/>
      <c r="N567" s="27"/>
      <c r="O567" s="27"/>
      <c r="P567" s="118"/>
      <c r="Q567" s="19">
        <v>5356033.99</v>
      </c>
      <c r="R567" s="258"/>
      <c r="U567" s="83"/>
    </row>
    <row r="568" spans="1:21" s="35" customFormat="1" ht="18" customHeight="1" x14ac:dyDescent="0.2">
      <c r="A568" s="254">
        <v>40</v>
      </c>
      <c r="B568" s="298" t="s">
        <v>362</v>
      </c>
      <c r="C568" s="97">
        <f t="shared" si="38"/>
        <v>3926973</v>
      </c>
      <c r="D568" s="27"/>
      <c r="E568" s="87"/>
      <c r="F568" s="19"/>
      <c r="G568" s="19"/>
      <c r="H568" s="19"/>
      <c r="I568" s="27"/>
      <c r="J568" s="27"/>
      <c r="K568" s="27"/>
      <c r="L568" s="27"/>
      <c r="M568" s="27"/>
      <c r="N568" s="27"/>
      <c r="O568" s="27"/>
      <c r="P568" s="118"/>
      <c r="Q568" s="19">
        <v>3926973</v>
      </c>
      <c r="R568" s="258"/>
      <c r="U568" s="83"/>
    </row>
    <row r="569" spans="1:21" s="35" customFormat="1" ht="18" customHeight="1" x14ac:dyDescent="0.2">
      <c r="A569" s="254">
        <v>41</v>
      </c>
      <c r="B569" s="299" t="s">
        <v>363</v>
      </c>
      <c r="C569" s="97">
        <f t="shared" si="38"/>
        <v>3154453</v>
      </c>
      <c r="D569" s="27"/>
      <c r="E569" s="87"/>
      <c r="F569" s="19"/>
      <c r="G569" s="19"/>
      <c r="H569" s="19"/>
      <c r="I569" s="27"/>
      <c r="J569" s="27"/>
      <c r="K569" s="27"/>
      <c r="L569" s="27"/>
      <c r="M569" s="27"/>
      <c r="N569" s="27"/>
      <c r="O569" s="27"/>
      <c r="P569" s="118"/>
      <c r="Q569" s="19">
        <v>3154453</v>
      </c>
      <c r="R569" s="258"/>
      <c r="U569" s="83"/>
    </row>
    <row r="570" spans="1:21" s="35" customFormat="1" ht="18" customHeight="1" x14ac:dyDescent="0.2">
      <c r="A570" s="254">
        <v>42</v>
      </c>
      <c r="B570" s="366" t="s">
        <v>498</v>
      </c>
      <c r="C570" s="97">
        <f t="shared" si="38"/>
        <v>5872689</v>
      </c>
      <c r="D570" s="27"/>
      <c r="E570" s="87">
        <v>3</v>
      </c>
      <c r="F570" s="19">
        <v>5872689</v>
      </c>
      <c r="G570" s="19"/>
      <c r="H570" s="19"/>
      <c r="I570" s="27"/>
      <c r="J570" s="27"/>
      <c r="K570" s="27"/>
      <c r="L570" s="27"/>
      <c r="M570" s="27"/>
      <c r="N570" s="27"/>
      <c r="O570" s="27"/>
      <c r="P570" s="118"/>
      <c r="Q570" s="19"/>
      <c r="R570" s="258"/>
      <c r="U570" s="83"/>
    </row>
    <row r="571" spans="1:21" s="35" customFormat="1" ht="18" customHeight="1" x14ac:dyDescent="0.2">
      <c r="A571" s="254">
        <v>43</v>
      </c>
      <c r="B571" s="298" t="s">
        <v>364</v>
      </c>
      <c r="C571" s="97">
        <f t="shared" si="38"/>
        <v>12769799</v>
      </c>
      <c r="D571" s="27">
        <v>10608314</v>
      </c>
      <c r="E571" s="87"/>
      <c r="F571" s="19"/>
      <c r="G571" s="19">
        <v>920</v>
      </c>
      <c r="H571" s="19">
        <v>2161485</v>
      </c>
      <c r="I571" s="27"/>
      <c r="J571" s="27"/>
      <c r="K571" s="27"/>
      <c r="L571" s="27"/>
      <c r="M571" s="27"/>
      <c r="N571" s="27"/>
      <c r="O571" s="27"/>
      <c r="P571" s="118"/>
      <c r="Q571" s="19"/>
      <c r="R571" s="258"/>
      <c r="U571" s="83"/>
    </row>
    <row r="572" spans="1:21" s="35" customFormat="1" ht="18" customHeight="1" x14ac:dyDescent="0.2">
      <c r="A572" s="254">
        <v>44</v>
      </c>
      <c r="B572" s="299" t="s">
        <v>285</v>
      </c>
      <c r="C572" s="97">
        <f t="shared" si="38"/>
        <v>3915126</v>
      </c>
      <c r="D572" s="27"/>
      <c r="E572" s="87">
        <v>2</v>
      </c>
      <c r="F572" s="19">
        <v>3915126</v>
      </c>
      <c r="G572" s="19"/>
      <c r="H572" s="19"/>
      <c r="I572" s="27"/>
      <c r="J572" s="27"/>
      <c r="K572" s="27"/>
      <c r="L572" s="27"/>
      <c r="M572" s="27"/>
      <c r="N572" s="27"/>
      <c r="O572" s="27"/>
      <c r="P572" s="118"/>
      <c r="Q572" s="19"/>
      <c r="R572" s="258"/>
      <c r="U572" s="83"/>
    </row>
    <row r="573" spans="1:21" s="35" customFormat="1" ht="18" customHeight="1" x14ac:dyDescent="0.2">
      <c r="A573" s="254">
        <v>45</v>
      </c>
      <c r="B573" s="299" t="s">
        <v>367</v>
      </c>
      <c r="C573" s="97">
        <f t="shared" si="38"/>
        <v>7830252</v>
      </c>
      <c r="D573" s="27"/>
      <c r="E573" s="87">
        <v>4</v>
      </c>
      <c r="F573" s="19">
        <v>7830252</v>
      </c>
      <c r="G573" s="19"/>
      <c r="H573" s="19"/>
      <c r="I573" s="27"/>
      <c r="J573" s="27"/>
      <c r="K573" s="27"/>
      <c r="L573" s="27"/>
      <c r="M573" s="27"/>
      <c r="N573" s="27"/>
      <c r="O573" s="27"/>
      <c r="P573" s="118"/>
      <c r="Q573" s="19"/>
      <c r="R573" s="258"/>
      <c r="U573" s="83"/>
    </row>
    <row r="574" spans="1:21" s="35" customFormat="1" ht="18" customHeight="1" x14ac:dyDescent="0.2">
      <c r="A574" s="254">
        <v>46</v>
      </c>
      <c r="B574" s="299" t="s">
        <v>368</v>
      </c>
      <c r="C574" s="97">
        <f t="shared" si="38"/>
        <v>4429478.9800000004</v>
      </c>
      <c r="D574" s="27"/>
      <c r="E574" s="87">
        <v>2</v>
      </c>
      <c r="F574" s="19">
        <v>4429478.9800000004</v>
      </c>
      <c r="G574" s="19"/>
      <c r="H574" s="19"/>
      <c r="I574" s="27"/>
      <c r="J574" s="27"/>
      <c r="K574" s="27"/>
      <c r="L574" s="27"/>
      <c r="M574" s="27"/>
      <c r="N574" s="27"/>
      <c r="O574" s="27"/>
      <c r="P574" s="118"/>
      <c r="Q574" s="19"/>
      <c r="R574" s="258"/>
      <c r="U574" s="83"/>
    </row>
    <row r="575" spans="1:21" s="35" customFormat="1" ht="18" customHeight="1" x14ac:dyDescent="0.2">
      <c r="A575" s="254">
        <v>47</v>
      </c>
      <c r="B575" s="298" t="s">
        <v>373</v>
      </c>
      <c r="C575" s="97">
        <f t="shared" si="38"/>
        <v>3915126</v>
      </c>
      <c r="D575" s="27"/>
      <c r="E575" s="87">
        <v>2</v>
      </c>
      <c r="F575" s="19">
        <v>3915126</v>
      </c>
      <c r="G575" s="19"/>
      <c r="H575" s="19"/>
      <c r="I575" s="27"/>
      <c r="J575" s="27"/>
      <c r="K575" s="27"/>
      <c r="L575" s="27"/>
      <c r="M575" s="27"/>
      <c r="N575" s="27"/>
      <c r="O575" s="27"/>
      <c r="P575" s="118"/>
      <c r="Q575" s="19"/>
      <c r="R575" s="258"/>
      <c r="U575" s="83"/>
    </row>
    <row r="576" spans="1:21" s="35" customFormat="1" ht="18" customHeight="1" x14ac:dyDescent="0.2">
      <c r="A576" s="254">
        <v>48</v>
      </c>
      <c r="B576" s="297" t="s">
        <v>372</v>
      </c>
      <c r="C576" s="104">
        <f t="shared" si="38"/>
        <v>3701655</v>
      </c>
      <c r="D576" s="105"/>
      <c r="E576" s="87"/>
      <c r="F576" s="106"/>
      <c r="G576" s="106"/>
      <c r="H576" s="106"/>
      <c r="I576" s="105"/>
      <c r="J576" s="105"/>
      <c r="K576" s="105"/>
      <c r="L576" s="27"/>
      <c r="M576" s="27"/>
      <c r="N576" s="27"/>
      <c r="O576" s="27"/>
      <c r="P576" s="118"/>
      <c r="Q576" s="19">
        <v>3701655</v>
      </c>
      <c r="R576" s="258"/>
      <c r="U576" s="83"/>
    </row>
    <row r="577" spans="1:21" s="35" customFormat="1" ht="18" customHeight="1" x14ac:dyDescent="0.2">
      <c r="A577" s="254">
        <v>49</v>
      </c>
      <c r="B577" s="298" t="s">
        <v>463</v>
      </c>
      <c r="C577" s="104">
        <f t="shared" si="38"/>
        <v>7830252</v>
      </c>
      <c r="D577" s="105"/>
      <c r="E577" s="87">
        <v>4</v>
      </c>
      <c r="F577" s="106">
        <v>7830252</v>
      </c>
      <c r="G577" s="106"/>
      <c r="H577" s="106"/>
      <c r="I577" s="105"/>
      <c r="J577" s="105"/>
      <c r="K577" s="105"/>
      <c r="L577" s="27"/>
      <c r="M577" s="27"/>
      <c r="N577" s="27"/>
      <c r="O577" s="27"/>
      <c r="P577" s="118"/>
      <c r="Q577" s="19"/>
      <c r="R577" s="258"/>
      <c r="U577" s="83"/>
    </row>
    <row r="578" spans="1:21" s="35" customFormat="1" ht="18" customHeight="1" x14ac:dyDescent="0.2">
      <c r="A578" s="254">
        <v>50</v>
      </c>
      <c r="B578" s="299" t="s">
        <v>482</v>
      </c>
      <c r="C578" s="104">
        <f t="shared" si="38"/>
        <v>5872689</v>
      </c>
      <c r="D578" s="105"/>
      <c r="E578" s="87">
        <v>3</v>
      </c>
      <c r="F578" s="106">
        <v>5872689</v>
      </c>
      <c r="G578" s="106"/>
      <c r="H578" s="106"/>
      <c r="I578" s="105"/>
      <c r="J578" s="105"/>
      <c r="K578" s="105"/>
      <c r="L578" s="27"/>
      <c r="M578" s="27"/>
      <c r="N578" s="27"/>
      <c r="O578" s="27"/>
      <c r="P578" s="118"/>
      <c r="Q578" s="19"/>
      <c r="R578" s="258"/>
      <c r="U578" s="83"/>
    </row>
    <row r="579" spans="1:21" s="35" customFormat="1" ht="18" customHeight="1" x14ac:dyDescent="0.2">
      <c r="A579" s="254">
        <v>51</v>
      </c>
      <c r="B579" s="366" t="s">
        <v>483</v>
      </c>
      <c r="C579" s="97">
        <f t="shared" si="38"/>
        <v>5872689</v>
      </c>
      <c r="D579" s="27"/>
      <c r="E579" s="87">
        <v>3</v>
      </c>
      <c r="F579" s="19">
        <v>5872689</v>
      </c>
      <c r="G579" s="19"/>
      <c r="H579" s="19"/>
      <c r="I579" s="27"/>
      <c r="J579" s="27"/>
      <c r="K579" s="27"/>
      <c r="L579" s="27"/>
      <c r="M579" s="27"/>
      <c r="N579" s="27"/>
      <c r="O579" s="27"/>
      <c r="P579" s="118"/>
      <c r="Q579" s="19"/>
      <c r="R579" s="258"/>
      <c r="U579" s="83"/>
    </row>
    <row r="580" spans="1:21" s="35" customFormat="1" ht="18.75" customHeight="1" x14ac:dyDescent="0.2">
      <c r="A580" s="254">
        <v>52</v>
      </c>
      <c r="B580" s="366" t="s">
        <v>286</v>
      </c>
      <c r="C580" s="97">
        <f t="shared" si="38"/>
        <v>11745378</v>
      </c>
      <c r="D580" s="27"/>
      <c r="E580" s="87">
        <v>6</v>
      </c>
      <c r="F580" s="19">
        <v>11745378</v>
      </c>
      <c r="G580" s="19"/>
      <c r="H580" s="19"/>
      <c r="I580" s="27"/>
      <c r="J580" s="27"/>
      <c r="K580" s="27"/>
      <c r="L580" s="27"/>
      <c r="M580" s="27"/>
      <c r="N580" s="27"/>
      <c r="O580" s="27"/>
      <c r="P580" s="118"/>
      <c r="Q580" s="19"/>
      <c r="R580" s="258"/>
      <c r="U580" s="83"/>
    </row>
    <row r="581" spans="1:21" s="35" customFormat="1" ht="18.75" customHeight="1" x14ac:dyDescent="0.2">
      <c r="A581" s="254">
        <v>53</v>
      </c>
      <c r="B581" s="298" t="s">
        <v>499</v>
      </c>
      <c r="C581" s="104">
        <f t="shared" si="38"/>
        <v>7532273.0300000003</v>
      </c>
      <c r="D581" s="105"/>
      <c r="E581" s="87"/>
      <c r="F581" s="106"/>
      <c r="G581" s="106">
        <v>1164.17</v>
      </c>
      <c r="H581" s="106">
        <v>7532273.0300000003</v>
      </c>
      <c r="I581" s="105"/>
      <c r="J581" s="105"/>
      <c r="K581" s="105"/>
      <c r="L581" s="27"/>
      <c r="M581" s="27"/>
      <c r="N581" s="27"/>
      <c r="O581" s="27"/>
      <c r="P581" s="118"/>
      <c r="Q581" s="19"/>
      <c r="R581" s="258"/>
      <c r="U581" s="83"/>
    </row>
    <row r="582" spans="1:21" s="35" customFormat="1" ht="18.75" customHeight="1" x14ac:dyDescent="0.2">
      <c r="A582" s="254">
        <v>54</v>
      </c>
      <c r="B582" s="297" t="s">
        <v>531</v>
      </c>
      <c r="C582" s="104">
        <f t="shared" si="38"/>
        <v>1850827</v>
      </c>
      <c r="D582" s="105"/>
      <c r="E582" s="87"/>
      <c r="F582" s="106"/>
      <c r="G582" s="106"/>
      <c r="H582" s="106"/>
      <c r="I582" s="105"/>
      <c r="J582" s="105"/>
      <c r="K582" s="105"/>
      <c r="L582" s="27"/>
      <c r="M582" s="27"/>
      <c r="N582" s="27"/>
      <c r="O582" s="27"/>
      <c r="P582" s="118"/>
      <c r="Q582" s="19">
        <v>1850827</v>
      </c>
      <c r="R582" s="258"/>
      <c r="U582" s="83"/>
    </row>
    <row r="583" spans="1:21" s="35" customFormat="1" ht="18.75" customHeight="1" x14ac:dyDescent="0.2">
      <c r="A583" s="254">
        <v>55</v>
      </c>
      <c r="B583" s="298" t="s">
        <v>532</v>
      </c>
      <c r="C583" s="97">
        <f t="shared" si="38"/>
        <v>1767731.55</v>
      </c>
      <c r="D583" s="27"/>
      <c r="E583" s="87"/>
      <c r="F583" s="19"/>
      <c r="G583" s="19">
        <v>685</v>
      </c>
      <c r="H583" s="19">
        <v>1767731.55</v>
      </c>
      <c r="I583" s="27"/>
      <c r="J583" s="27"/>
      <c r="K583" s="27"/>
      <c r="L583" s="27"/>
      <c r="M583" s="27"/>
      <c r="N583" s="27"/>
      <c r="O583" s="27"/>
      <c r="P583" s="118"/>
      <c r="Q583" s="19"/>
      <c r="R583" s="258"/>
      <c r="U583" s="83"/>
    </row>
    <row r="584" spans="1:21" s="35" customFormat="1" ht="18.75" customHeight="1" x14ac:dyDescent="0.3">
      <c r="A584" s="254">
        <v>56</v>
      </c>
      <c r="B584" s="327" t="s">
        <v>897</v>
      </c>
      <c r="C584" s="121">
        <f t="shared" si="38"/>
        <v>3933211.5</v>
      </c>
      <c r="D584" s="108"/>
      <c r="E584" s="102"/>
      <c r="F584" s="109"/>
      <c r="G584" s="109"/>
      <c r="H584" s="108"/>
      <c r="I584" s="108"/>
      <c r="J584" s="108"/>
      <c r="K584" s="108"/>
      <c r="L584" s="101"/>
      <c r="M584" s="101"/>
      <c r="N584" s="101"/>
      <c r="O584" s="101"/>
      <c r="P584" s="119"/>
      <c r="Q584" s="19">
        <v>3933211.5</v>
      </c>
      <c r="R584" s="258"/>
      <c r="U584" s="83"/>
    </row>
    <row r="585" spans="1:21" s="35" customFormat="1" ht="18.75" customHeight="1" x14ac:dyDescent="0.2">
      <c r="A585" s="254">
        <v>57</v>
      </c>
      <c r="B585" s="298" t="s">
        <v>516</v>
      </c>
      <c r="C585" s="97">
        <f t="shared" si="38"/>
        <v>3915126</v>
      </c>
      <c r="D585" s="27"/>
      <c r="E585" s="87">
        <v>2</v>
      </c>
      <c r="F585" s="19">
        <v>3915126</v>
      </c>
      <c r="G585" s="19"/>
      <c r="H585" s="19"/>
      <c r="I585" s="27"/>
      <c r="J585" s="27"/>
      <c r="K585" s="27"/>
      <c r="L585" s="27"/>
      <c r="M585" s="27"/>
      <c r="N585" s="27"/>
      <c r="O585" s="27"/>
      <c r="P585" s="118"/>
      <c r="Q585" s="19"/>
      <c r="R585" s="258"/>
      <c r="U585" s="83"/>
    </row>
    <row r="586" spans="1:21" s="35" customFormat="1" ht="18.75" customHeight="1" x14ac:dyDescent="0.2">
      <c r="A586" s="254">
        <v>58</v>
      </c>
      <c r="B586" s="299" t="s">
        <v>517</v>
      </c>
      <c r="C586" s="97">
        <f t="shared" si="38"/>
        <v>3915126</v>
      </c>
      <c r="D586" s="27"/>
      <c r="E586" s="87">
        <v>2</v>
      </c>
      <c r="F586" s="19">
        <v>3915126</v>
      </c>
      <c r="G586" s="19"/>
      <c r="H586" s="19"/>
      <c r="I586" s="27"/>
      <c r="J586" s="27"/>
      <c r="K586" s="27"/>
      <c r="L586" s="27"/>
      <c r="M586" s="27"/>
      <c r="N586" s="27"/>
      <c r="O586" s="27"/>
      <c r="P586" s="118"/>
      <c r="Q586" s="19"/>
      <c r="R586" s="258"/>
      <c r="U586" s="83"/>
    </row>
    <row r="587" spans="1:21" s="35" customFormat="1" ht="18.75" customHeight="1" x14ac:dyDescent="0.2">
      <c r="A587" s="254">
        <v>59</v>
      </c>
      <c r="B587" s="298" t="s">
        <v>518</v>
      </c>
      <c r="C587" s="97">
        <f t="shared" si="38"/>
        <v>3915126</v>
      </c>
      <c r="D587" s="27"/>
      <c r="E587" s="87">
        <v>2</v>
      </c>
      <c r="F587" s="19">
        <v>3915126</v>
      </c>
      <c r="G587" s="19"/>
      <c r="H587" s="19"/>
      <c r="I587" s="27"/>
      <c r="J587" s="27"/>
      <c r="K587" s="27"/>
      <c r="L587" s="27"/>
      <c r="M587" s="27"/>
      <c r="N587" s="27"/>
      <c r="O587" s="27"/>
      <c r="P587" s="118"/>
      <c r="Q587" s="19"/>
      <c r="R587" s="258"/>
      <c r="U587" s="83"/>
    </row>
    <row r="588" spans="1:21" s="35" customFormat="1" ht="18.75" customHeight="1" x14ac:dyDescent="0.2">
      <c r="A588" s="254">
        <v>60</v>
      </c>
      <c r="B588" s="336" t="s">
        <v>533</v>
      </c>
      <c r="C588" s="104">
        <f t="shared" si="38"/>
        <v>7764096</v>
      </c>
      <c r="D588" s="105"/>
      <c r="E588" s="87"/>
      <c r="F588" s="106"/>
      <c r="G588" s="106">
        <v>1200</v>
      </c>
      <c r="H588" s="106">
        <v>7764096</v>
      </c>
      <c r="I588" s="105"/>
      <c r="J588" s="105"/>
      <c r="K588" s="105"/>
      <c r="L588" s="27"/>
      <c r="M588" s="27"/>
      <c r="N588" s="27"/>
      <c r="O588" s="27"/>
      <c r="P588" s="118"/>
      <c r="Q588" s="19"/>
      <c r="R588" s="258"/>
      <c r="U588" s="83"/>
    </row>
    <row r="589" spans="1:21" s="15" customFormat="1" ht="24.75" customHeight="1" x14ac:dyDescent="0.3">
      <c r="A589" s="154">
        <v>5</v>
      </c>
      <c r="B589" s="5" t="s">
        <v>34</v>
      </c>
      <c r="C589" s="33">
        <f t="shared" ref="C589:Q589" si="39">C590+C598+C610</f>
        <v>131836002.61999999</v>
      </c>
      <c r="D589" s="16">
        <f t="shared" si="39"/>
        <v>4084912.85</v>
      </c>
      <c r="E589" s="89">
        <f t="shared" si="39"/>
        <v>49</v>
      </c>
      <c r="F589" s="16">
        <f t="shared" si="39"/>
        <v>106501535.12</v>
      </c>
      <c r="G589" s="16">
        <f t="shared" si="39"/>
        <v>2196.67</v>
      </c>
      <c r="H589" s="16">
        <f t="shared" si="39"/>
        <v>5773952.879999999</v>
      </c>
      <c r="I589" s="16">
        <f t="shared" si="39"/>
        <v>0</v>
      </c>
      <c r="J589" s="16">
        <f t="shared" si="39"/>
        <v>0</v>
      </c>
      <c r="K589" s="16">
        <f t="shared" si="39"/>
        <v>0</v>
      </c>
      <c r="L589" s="16">
        <f t="shared" si="39"/>
        <v>0</v>
      </c>
      <c r="M589" s="16">
        <f t="shared" si="39"/>
        <v>0</v>
      </c>
      <c r="N589" s="16">
        <f t="shared" si="39"/>
        <v>0</v>
      </c>
      <c r="O589" s="16">
        <f t="shared" si="39"/>
        <v>0</v>
      </c>
      <c r="P589" s="33">
        <f t="shared" si="39"/>
        <v>0</v>
      </c>
      <c r="Q589" s="16">
        <f t="shared" si="39"/>
        <v>15475601.77</v>
      </c>
    </row>
    <row r="590" spans="1:21" s="15" customFormat="1" ht="24" customHeight="1" x14ac:dyDescent="0.3">
      <c r="A590" s="175" t="s">
        <v>35</v>
      </c>
      <c r="B590" s="242"/>
      <c r="C590" s="16">
        <f t="shared" ref="C590:Q590" si="40">SUM(C591:C597)</f>
        <v>40145939.629999995</v>
      </c>
      <c r="D590" s="16">
        <f t="shared" si="40"/>
        <v>2473184.85</v>
      </c>
      <c r="E590" s="89">
        <f t="shared" si="40"/>
        <v>19</v>
      </c>
      <c r="F590" s="16">
        <f t="shared" si="40"/>
        <v>37672754.779999994</v>
      </c>
      <c r="G590" s="16">
        <f t="shared" si="40"/>
        <v>0</v>
      </c>
      <c r="H590" s="16">
        <f t="shared" si="40"/>
        <v>0</v>
      </c>
      <c r="I590" s="16">
        <f t="shared" si="40"/>
        <v>0</v>
      </c>
      <c r="J590" s="16">
        <f t="shared" si="40"/>
        <v>0</v>
      </c>
      <c r="K590" s="16">
        <f t="shared" si="40"/>
        <v>0</v>
      </c>
      <c r="L590" s="16">
        <f t="shared" si="40"/>
        <v>0</v>
      </c>
      <c r="M590" s="16">
        <f t="shared" si="40"/>
        <v>0</v>
      </c>
      <c r="N590" s="16">
        <f t="shared" si="40"/>
        <v>0</v>
      </c>
      <c r="O590" s="16">
        <f t="shared" si="40"/>
        <v>0</v>
      </c>
      <c r="P590" s="16">
        <f t="shared" si="40"/>
        <v>0</v>
      </c>
      <c r="Q590" s="16">
        <f t="shared" si="40"/>
        <v>0</v>
      </c>
    </row>
    <row r="591" spans="1:21" s="15" customFormat="1" x14ac:dyDescent="0.3">
      <c r="A591" s="300">
        <v>1</v>
      </c>
      <c r="B591" s="301" t="s">
        <v>754</v>
      </c>
      <c r="C591" s="30">
        <f t="shared" ref="C591:C597" si="41">D591+F591+H591+J591+L591+N591+P591+Q591</f>
        <v>11909843.48</v>
      </c>
      <c r="D591" s="4"/>
      <c r="E591" s="155">
        <v>6</v>
      </c>
      <c r="F591" s="27">
        <v>11909843.48</v>
      </c>
      <c r="G591" s="27"/>
      <c r="H591" s="27"/>
      <c r="I591" s="27"/>
      <c r="J591" s="27"/>
      <c r="K591" s="4"/>
      <c r="L591" s="27"/>
      <c r="M591" s="27"/>
      <c r="N591" s="27"/>
      <c r="O591" s="27"/>
      <c r="P591" s="118"/>
      <c r="Q591" s="27"/>
    </row>
    <row r="592" spans="1:21" s="15" customFormat="1" x14ac:dyDescent="0.3">
      <c r="A592" s="300">
        <v>2</v>
      </c>
      <c r="B592" s="301" t="s">
        <v>755</v>
      </c>
      <c r="C592" s="30">
        <f t="shared" si="41"/>
        <v>7950805.5999999996</v>
      </c>
      <c r="D592" s="4"/>
      <c r="E592" s="155">
        <v>4</v>
      </c>
      <c r="F592" s="27">
        <v>7950805.5999999996</v>
      </c>
      <c r="G592" s="27"/>
      <c r="H592" s="27"/>
      <c r="I592" s="27"/>
      <c r="J592" s="27"/>
      <c r="K592" s="4"/>
      <c r="L592" s="27"/>
      <c r="M592" s="27"/>
      <c r="N592" s="27"/>
      <c r="O592" s="27"/>
      <c r="P592" s="118"/>
      <c r="Q592" s="27"/>
    </row>
    <row r="593" spans="1:17" s="15" customFormat="1" x14ac:dyDescent="0.3">
      <c r="A593" s="300">
        <v>3</v>
      </c>
      <c r="B593" s="301" t="s">
        <v>756</v>
      </c>
      <c r="C593" s="30">
        <f t="shared" si="41"/>
        <v>3982537.76</v>
      </c>
      <c r="D593" s="4"/>
      <c r="E593" s="155">
        <v>2</v>
      </c>
      <c r="F593" s="27">
        <v>3982537.76</v>
      </c>
      <c r="G593" s="27"/>
      <c r="H593" s="27"/>
      <c r="I593" s="27"/>
      <c r="J593" s="27"/>
      <c r="K593" s="4"/>
      <c r="L593" s="27"/>
      <c r="M593" s="27"/>
      <c r="N593" s="27"/>
      <c r="O593" s="27"/>
      <c r="P593" s="118"/>
      <c r="Q593" s="27"/>
    </row>
    <row r="594" spans="1:17" s="15" customFormat="1" x14ac:dyDescent="0.3">
      <c r="A594" s="300">
        <v>4</v>
      </c>
      <c r="B594" s="301" t="s">
        <v>287</v>
      </c>
      <c r="C594" s="30">
        <f t="shared" si="41"/>
        <v>2473184.85</v>
      </c>
      <c r="D594" s="4">
        <v>2473184.85</v>
      </c>
      <c r="E594" s="155"/>
      <c r="F594" s="27"/>
      <c r="G594" s="27"/>
      <c r="H594" s="27"/>
      <c r="I594" s="27"/>
      <c r="J594" s="27"/>
      <c r="K594" s="4"/>
      <c r="L594" s="27"/>
      <c r="M594" s="27"/>
      <c r="N594" s="27"/>
      <c r="O594" s="27"/>
      <c r="P594" s="118"/>
      <c r="Q594" s="27"/>
    </row>
    <row r="595" spans="1:17" s="15" customFormat="1" x14ac:dyDescent="0.3">
      <c r="A595" s="300">
        <v>5</v>
      </c>
      <c r="B595" s="301" t="s">
        <v>439</v>
      </c>
      <c r="C595" s="30">
        <f t="shared" si="41"/>
        <v>5965478.7000000002</v>
      </c>
      <c r="D595" s="27"/>
      <c r="E595" s="155">
        <v>3</v>
      </c>
      <c r="F595" s="27">
        <v>5965478.7000000002</v>
      </c>
      <c r="G595" s="27"/>
      <c r="H595" s="27"/>
      <c r="I595" s="27"/>
      <c r="J595" s="27"/>
      <c r="K595" s="4"/>
      <c r="L595" s="27"/>
      <c r="M595" s="27"/>
      <c r="N595" s="27"/>
      <c r="O595" s="27"/>
      <c r="P595" s="118"/>
      <c r="Q595" s="27"/>
    </row>
    <row r="596" spans="1:17" s="15" customFormat="1" x14ac:dyDescent="0.3">
      <c r="A596" s="300">
        <v>6</v>
      </c>
      <c r="B596" s="301" t="s">
        <v>289</v>
      </c>
      <c r="C596" s="30">
        <f t="shared" si="41"/>
        <v>5862442.7599999998</v>
      </c>
      <c r="D596" s="4"/>
      <c r="E596" s="155">
        <v>3</v>
      </c>
      <c r="F596" s="27">
        <v>5862442.7599999998</v>
      </c>
      <c r="G596" s="27"/>
      <c r="H596" s="27"/>
      <c r="I596" s="27"/>
      <c r="J596" s="27"/>
      <c r="K596" s="4"/>
      <c r="L596" s="27"/>
      <c r="M596" s="27"/>
      <c r="N596" s="27"/>
      <c r="O596" s="27"/>
      <c r="P596" s="118"/>
      <c r="Q596" s="27"/>
    </row>
    <row r="597" spans="1:17" s="15" customFormat="1" x14ac:dyDescent="0.3">
      <c r="A597" s="300">
        <v>7</v>
      </c>
      <c r="B597" s="301" t="s">
        <v>376</v>
      </c>
      <c r="C597" s="30">
        <f t="shared" si="41"/>
        <v>2001646.48</v>
      </c>
      <c r="D597" s="27"/>
      <c r="E597" s="155">
        <v>1</v>
      </c>
      <c r="F597" s="27">
        <v>2001646.48</v>
      </c>
      <c r="G597" s="27"/>
      <c r="H597" s="27"/>
      <c r="I597" s="27"/>
      <c r="J597" s="27"/>
      <c r="K597" s="4"/>
      <c r="L597" s="27"/>
      <c r="M597" s="27"/>
      <c r="N597" s="27"/>
      <c r="O597" s="27"/>
      <c r="P597" s="118"/>
      <c r="Q597" s="27"/>
    </row>
    <row r="598" spans="1:17" s="15" customFormat="1" x14ac:dyDescent="0.3">
      <c r="A598" s="175" t="s">
        <v>36</v>
      </c>
      <c r="B598" s="242"/>
      <c r="C598" s="16">
        <f t="shared" ref="C598:Q598" si="42">SUM(C599:C609)</f>
        <v>49610012.679999992</v>
      </c>
      <c r="D598" s="16">
        <f t="shared" si="42"/>
        <v>1611728</v>
      </c>
      <c r="E598" s="89">
        <f t="shared" si="42"/>
        <v>11</v>
      </c>
      <c r="F598" s="16">
        <f t="shared" si="42"/>
        <v>26748730.030000001</v>
      </c>
      <c r="G598" s="16">
        <f t="shared" si="42"/>
        <v>2196.67</v>
      </c>
      <c r="H598" s="16">
        <f t="shared" si="42"/>
        <v>5773952.879999999</v>
      </c>
      <c r="I598" s="16">
        <f t="shared" si="42"/>
        <v>0</v>
      </c>
      <c r="J598" s="16">
        <f t="shared" si="42"/>
        <v>0</v>
      </c>
      <c r="K598" s="16">
        <f t="shared" si="42"/>
        <v>0</v>
      </c>
      <c r="L598" s="16">
        <f t="shared" si="42"/>
        <v>0</v>
      </c>
      <c r="M598" s="16">
        <f t="shared" si="42"/>
        <v>0</v>
      </c>
      <c r="N598" s="16">
        <f t="shared" si="42"/>
        <v>0</v>
      </c>
      <c r="O598" s="16">
        <f t="shared" si="42"/>
        <v>0</v>
      </c>
      <c r="P598" s="33">
        <f t="shared" si="42"/>
        <v>0</v>
      </c>
      <c r="Q598" s="16">
        <f t="shared" si="42"/>
        <v>15475601.77</v>
      </c>
    </row>
    <row r="599" spans="1:17" s="15" customFormat="1" x14ac:dyDescent="0.3">
      <c r="A599" s="300">
        <v>1</v>
      </c>
      <c r="B599" s="301" t="s">
        <v>757</v>
      </c>
      <c r="C599" s="30">
        <f t="shared" ref="C599:C609" si="43">D599+F599+H599+J599+L599+N599+P599+Q599</f>
        <v>4863405.46</v>
      </c>
      <c r="D599" s="27"/>
      <c r="E599" s="155">
        <v>2</v>
      </c>
      <c r="F599" s="27">
        <v>4863405.46</v>
      </c>
      <c r="G599" s="27"/>
      <c r="H599" s="27"/>
      <c r="I599" s="27"/>
      <c r="J599" s="27"/>
      <c r="K599" s="27"/>
      <c r="L599" s="27"/>
      <c r="M599" s="27"/>
      <c r="N599" s="27"/>
      <c r="O599" s="27"/>
      <c r="P599" s="118"/>
      <c r="Q599" s="12"/>
    </row>
    <row r="600" spans="1:17" s="15" customFormat="1" ht="24" customHeight="1" x14ac:dyDescent="0.3">
      <c r="A600" s="300">
        <v>2</v>
      </c>
      <c r="B600" s="301" t="s">
        <v>758</v>
      </c>
      <c r="C600" s="30">
        <f t="shared" si="43"/>
        <v>2431702.73</v>
      </c>
      <c r="D600" s="27"/>
      <c r="E600" s="155">
        <v>1</v>
      </c>
      <c r="F600" s="27">
        <v>2431702.73</v>
      </c>
      <c r="G600" s="27"/>
      <c r="H600" s="27"/>
      <c r="I600" s="27"/>
      <c r="J600" s="27"/>
      <c r="K600" s="27"/>
      <c r="L600" s="27"/>
      <c r="M600" s="27"/>
      <c r="N600" s="27"/>
      <c r="O600" s="27"/>
      <c r="P600" s="118"/>
      <c r="Q600" s="12"/>
    </row>
    <row r="601" spans="1:17" s="15" customFormat="1" ht="24" customHeight="1" x14ac:dyDescent="0.3">
      <c r="A601" s="300">
        <v>3</v>
      </c>
      <c r="B601" s="301" t="s">
        <v>884</v>
      </c>
      <c r="C601" s="30">
        <f t="shared" si="43"/>
        <v>5291385.96</v>
      </c>
      <c r="D601" s="27"/>
      <c r="E601" s="155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118"/>
      <c r="Q601" s="12">
        <v>5291385.96</v>
      </c>
    </row>
    <row r="602" spans="1:17" s="15" customFormat="1" x14ac:dyDescent="0.3">
      <c r="A602" s="300">
        <v>4</v>
      </c>
      <c r="B602" s="301" t="s">
        <v>760</v>
      </c>
      <c r="C602" s="30">
        <f t="shared" si="43"/>
        <v>9726810.9199999999</v>
      </c>
      <c r="D602" s="27"/>
      <c r="E602" s="155">
        <v>4</v>
      </c>
      <c r="F602" s="27">
        <v>9726810.9199999999</v>
      </c>
      <c r="G602" s="27"/>
      <c r="H602" s="27"/>
      <c r="I602" s="27"/>
      <c r="J602" s="27"/>
      <c r="K602" s="27"/>
      <c r="L602" s="27"/>
      <c r="M602" s="27"/>
      <c r="N602" s="27"/>
      <c r="O602" s="27"/>
      <c r="P602" s="118"/>
      <c r="Q602" s="12"/>
    </row>
    <row r="603" spans="1:17" s="15" customFormat="1" x14ac:dyDescent="0.3">
      <c r="A603" s="300">
        <v>5</v>
      </c>
      <c r="B603" s="301" t="s">
        <v>287</v>
      </c>
      <c r="C603" s="30">
        <f t="shared" si="43"/>
        <v>1611728</v>
      </c>
      <c r="D603" s="30">
        <v>1611728</v>
      </c>
      <c r="E603" s="155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118"/>
      <c r="Q603" s="12"/>
    </row>
    <row r="604" spans="1:17" s="15" customFormat="1" x14ac:dyDescent="0.3">
      <c r="A604" s="300">
        <v>6</v>
      </c>
      <c r="B604" s="301" t="s">
        <v>440</v>
      </c>
      <c r="C604" s="156">
        <f t="shared" si="43"/>
        <v>5550044.3099999996</v>
      </c>
      <c r="D604" s="4"/>
      <c r="E604" s="155"/>
      <c r="F604" s="27"/>
      <c r="G604" s="27"/>
      <c r="H604" s="27"/>
      <c r="I604" s="27"/>
      <c r="J604" s="27"/>
      <c r="K604" s="4"/>
      <c r="L604" s="27"/>
      <c r="M604" s="27"/>
      <c r="N604" s="27"/>
      <c r="O604" s="27"/>
      <c r="P604" s="118"/>
      <c r="Q604" s="27">
        <v>5550044.3099999996</v>
      </c>
    </row>
    <row r="605" spans="1:17" s="15" customFormat="1" x14ac:dyDescent="0.3">
      <c r="A605" s="300">
        <v>7</v>
      </c>
      <c r="B605" s="301" t="s">
        <v>410</v>
      </c>
      <c r="C605" s="30">
        <f t="shared" si="43"/>
        <v>9726810.9199999999</v>
      </c>
      <c r="D605" s="27"/>
      <c r="E605" s="155">
        <v>4</v>
      </c>
      <c r="F605" s="27">
        <v>9726810.9199999999</v>
      </c>
      <c r="G605" s="27"/>
      <c r="H605" s="27"/>
      <c r="I605" s="27"/>
      <c r="J605" s="27"/>
      <c r="K605" s="27"/>
      <c r="L605" s="27"/>
      <c r="M605" s="27"/>
      <c r="N605" s="27"/>
      <c r="O605" s="27"/>
      <c r="P605" s="118"/>
      <c r="Q605" s="12"/>
    </row>
    <row r="606" spans="1:17" s="15" customFormat="1" ht="19.5" customHeight="1" x14ac:dyDescent="0.3">
      <c r="A606" s="300">
        <v>8</v>
      </c>
      <c r="B606" s="301" t="s">
        <v>288</v>
      </c>
      <c r="C606" s="30">
        <f t="shared" si="43"/>
        <v>4634171.5</v>
      </c>
      <c r="D606" s="4"/>
      <c r="E606" s="155"/>
      <c r="F606" s="27"/>
      <c r="G606" s="27"/>
      <c r="H606" s="27"/>
      <c r="I606" s="27"/>
      <c r="J606" s="27"/>
      <c r="K606" s="4"/>
      <c r="L606" s="27"/>
      <c r="M606" s="27"/>
      <c r="N606" s="27"/>
      <c r="O606" s="27"/>
      <c r="P606" s="118"/>
      <c r="Q606" s="27">
        <v>4634171.5</v>
      </c>
    </row>
    <row r="607" spans="1:17" s="15" customFormat="1" x14ac:dyDescent="0.3">
      <c r="A607" s="300">
        <v>9</v>
      </c>
      <c r="B607" s="301" t="s">
        <v>375</v>
      </c>
      <c r="C607" s="30">
        <f t="shared" si="43"/>
        <v>2237457.8199999998</v>
      </c>
      <c r="D607" s="4"/>
      <c r="E607" s="155"/>
      <c r="F607" s="27"/>
      <c r="G607" s="27">
        <v>867.02</v>
      </c>
      <c r="H607" s="27">
        <v>2237457.8199999998</v>
      </c>
      <c r="I607" s="27"/>
      <c r="J607" s="27"/>
      <c r="K607" s="4"/>
      <c r="L607" s="27"/>
      <c r="M607" s="27"/>
      <c r="N607" s="27"/>
      <c r="O607" s="27"/>
      <c r="P607" s="118"/>
      <c r="Q607" s="27"/>
    </row>
    <row r="608" spans="1:17" s="15" customFormat="1" x14ac:dyDescent="0.3">
      <c r="A608" s="300">
        <v>10</v>
      </c>
      <c r="B608" s="301" t="s">
        <v>465</v>
      </c>
      <c r="C608" s="30">
        <f t="shared" si="43"/>
        <v>2844618.12</v>
      </c>
      <c r="D608" s="4"/>
      <c r="E608" s="155"/>
      <c r="F608" s="27"/>
      <c r="G608" s="27">
        <v>1102.29</v>
      </c>
      <c r="H608" s="27">
        <v>2844618.12</v>
      </c>
      <c r="I608" s="27"/>
      <c r="J608" s="27"/>
      <c r="K608" s="4"/>
      <c r="L608" s="27"/>
      <c r="M608" s="27"/>
      <c r="N608" s="27"/>
      <c r="O608" s="27"/>
      <c r="P608" s="118"/>
      <c r="Q608" s="27"/>
    </row>
    <row r="609" spans="1:18" s="15" customFormat="1" x14ac:dyDescent="0.3">
      <c r="A609" s="300">
        <v>11</v>
      </c>
      <c r="B609" s="301" t="s">
        <v>441</v>
      </c>
      <c r="C609" s="30">
        <f t="shared" si="43"/>
        <v>691876.94</v>
      </c>
      <c r="D609" s="4"/>
      <c r="E609" s="155"/>
      <c r="F609" s="27"/>
      <c r="G609" s="27">
        <v>227.36</v>
      </c>
      <c r="H609" s="27">
        <v>691876.94</v>
      </c>
      <c r="I609" s="27"/>
      <c r="J609" s="27"/>
      <c r="K609" s="4"/>
      <c r="L609" s="27"/>
      <c r="M609" s="27"/>
      <c r="N609" s="27"/>
      <c r="O609" s="27"/>
      <c r="P609" s="118"/>
      <c r="Q609" s="27"/>
    </row>
    <row r="610" spans="1:18" s="15" customFormat="1" x14ac:dyDescent="0.3">
      <c r="A610" s="175" t="s">
        <v>37</v>
      </c>
      <c r="B610" s="242"/>
      <c r="C610" s="16">
        <f t="shared" ref="C610:Q610" si="44">SUM(C611:C615)</f>
        <v>42080050.310000002</v>
      </c>
      <c r="D610" s="16">
        <f t="shared" si="44"/>
        <v>0</v>
      </c>
      <c r="E610" s="89">
        <f t="shared" si="44"/>
        <v>19</v>
      </c>
      <c r="F610" s="16">
        <f t="shared" si="44"/>
        <v>42080050.310000002</v>
      </c>
      <c r="G610" s="16">
        <f t="shared" si="44"/>
        <v>0</v>
      </c>
      <c r="H610" s="16">
        <f t="shared" si="44"/>
        <v>0</v>
      </c>
      <c r="I610" s="16">
        <f t="shared" si="44"/>
        <v>0</v>
      </c>
      <c r="J610" s="16">
        <f t="shared" si="44"/>
        <v>0</v>
      </c>
      <c r="K610" s="16">
        <f t="shared" si="44"/>
        <v>0</v>
      </c>
      <c r="L610" s="16">
        <f t="shared" si="44"/>
        <v>0</v>
      </c>
      <c r="M610" s="16">
        <f t="shared" si="44"/>
        <v>0</v>
      </c>
      <c r="N610" s="16">
        <f t="shared" si="44"/>
        <v>0</v>
      </c>
      <c r="O610" s="16">
        <f t="shared" si="44"/>
        <v>0</v>
      </c>
      <c r="P610" s="16">
        <f t="shared" si="44"/>
        <v>0</v>
      </c>
      <c r="Q610" s="16">
        <f t="shared" si="44"/>
        <v>0</v>
      </c>
    </row>
    <row r="611" spans="1:18" s="15" customFormat="1" x14ac:dyDescent="0.3">
      <c r="A611" s="300">
        <v>1</v>
      </c>
      <c r="B611" s="301" t="s">
        <v>758</v>
      </c>
      <c r="C611" s="30">
        <f>D611+F611+H611+J611+L611+N611+P611+Q611</f>
        <v>4429478.9800000004</v>
      </c>
      <c r="D611" s="27"/>
      <c r="E611" s="155">
        <v>2</v>
      </c>
      <c r="F611" s="27">
        <v>4429478.9800000004</v>
      </c>
      <c r="G611" s="27"/>
      <c r="H611" s="27"/>
      <c r="I611" s="27"/>
      <c r="J611" s="27"/>
      <c r="K611" s="27"/>
      <c r="L611" s="27"/>
      <c r="M611" s="27"/>
      <c r="N611" s="27"/>
      <c r="O611" s="27"/>
      <c r="P611" s="118"/>
      <c r="Q611" s="12"/>
      <c r="R611" s="15" t="s">
        <v>1144</v>
      </c>
    </row>
    <row r="612" spans="1:18" s="15" customFormat="1" x14ac:dyDescent="0.3">
      <c r="A612" s="300">
        <v>2</v>
      </c>
      <c r="B612" s="301" t="s">
        <v>761</v>
      </c>
      <c r="C612" s="118">
        <f>D612+F612+H612+J612+L612+N612+P612+Q612</f>
        <v>8858957.9600000009</v>
      </c>
      <c r="D612" s="27"/>
      <c r="E612" s="155">
        <v>4</v>
      </c>
      <c r="F612" s="27">
        <v>8858957.9600000009</v>
      </c>
      <c r="G612" s="27"/>
      <c r="H612" s="27"/>
      <c r="I612" s="27"/>
      <c r="J612" s="27"/>
      <c r="K612" s="27"/>
      <c r="L612" s="27"/>
      <c r="M612" s="27"/>
      <c r="N612" s="27"/>
      <c r="O612" s="27"/>
      <c r="P612" s="118"/>
      <c r="Q612" s="12"/>
    </row>
    <row r="613" spans="1:18" s="15" customFormat="1" x14ac:dyDescent="0.3">
      <c r="A613" s="300">
        <v>3</v>
      </c>
      <c r="B613" s="301" t="s">
        <v>759</v>
      </c>
      <c r="C613" s="30">
        <f>D613+F613+H613+J613+L613+N613+P613+Q613</f>
        <v>13288436.939999999</v>
      </c>
      <c r="D613" s="27"/>
      <c r="E613" s="155">
        <v>6</v>
      </c>
      <c r="F613" s="27">
        <v>13288436.939999999</v>
      </c>
      <c r="G613" s="27"/>
      <c r="H613" s="27"/>
      <c r="I613" s="27"/>
      <c r="J613" s="27"/>
      <c r="K613" s="27"/>
      <c r="L613" s="27"/>
      <c r="M613" s="27"/>
      <c r="N613" s="27"/>
      <c r="O613" s="27"/>
      <c r="P613" s="118"/>
      <c r="Q613" s="12"/>
    </row>
    <row r="614" spans="1:18" s="15" customFormat="1" x14ac:dyDescent="0.3">
      <c r="A614" s="300">
        <v>4</v>
      </c>
      <c r="B614" s="301" t="s">
        <v>442</v>
      </c>
      <c r="C614" s="118">
        <f>D614+F614+H614+J614+L614+N614+P614+Q614</f>
        <v>8858957.9600000009</v>
      </c>
      <c r="D614" s="27"/>
      <c r="E614" s="155">
        <v>4</v>
      </c>
      <c r="F614" s="27">
        <v>8858957.9600000009</v>
      </c>
      <c r="G614" s="27"/>
      <c r="H614" s="27"/>
      <c r="I614" s="27"/>
      <c r="J614" s="27"/>
      <c r="K614" s="27"/>
      <c r="L614" s="27"/>
      <c r="M614" s="27"/>
      <c r="N614" s="27"/>
      <c r="O614" s="27"/>
      <c r="P614" s="118"/>
      <c r="Q614" s="12"/>
    </row>
    <row r="615" spans="1:18" s="15" customFormat="1" x14ac:dyDescent="0.3">
      <c r="A615" s="300">
        <v>5</v>
      </c>
      <c r="B615" s="301" t="s">
        <v>443</v>
      </c>
      <c r="C615" s="118">
        <f>D615+F615+H615+J615+L615+N615+P615+Q615</f>
        <v>6644218.4699999997</v>
      </c>
      <c r="D615" s="27"/>
      <c r="E615" s="155">
        <v>3</v>
      </c>
      <c r="F615" s="27">
        <v>6644218.4699999997</v>
      </c>
      <c r="G615" s="27"/>
      <c r="H615" s="27"/>
      <c r="I615" s="27"/>
      <c r="J615" s="27"/>
      <c r="K615" s="27"/>
      <c r="L615" s="27"/>
      <c r="M615" s="27"/>
      <c r="N615" s="27"/>
      <c r="O615" s="27"/>
      <c r="P615" s="118"/>
      <c r="Q615" s="12"/>
    </row>
    <row r="616" spans="1:18" s="15" customFormat="1" x14ac:dyDescent="0.3">
      <c r="A616" s="3">
        <v>6</v>
      </c>
      <c r="B616" s="5" t="s">
        <v>38</v>
      </c>
      <c r="C616" s="61">
        <f t="shared" ref="C616:Q616" si="45">C617+C625+C637</f>
        <v>130165840.22</v>
      </c>
      <c r="D616" s="21">
        <f t="shared" si="45"/>
        <v>14272756.370000001</v>
      </c>
      <c r="E616" s="157">
        <f t="shared" si="45"/>
        <v>22</v>
      </c>
      <c r="F616" s="21">
        <f t="shared" si="45"/>
        <v>48158421.530000001</v>
      </c>
      <c r="G616" s="21">
        <f t="shared" si="45"/>
        <v>17904.05</v>
      </c>
      <c r="H616" s="21">
        <f t="shared" si="45"/>
        <v>43699830.109999999</v>
      </c>
      <c r="I616" s="21">
        <f t="shared" si="45"/>
        <v>0</v>
      </c>
      <c r="J616" s="21">
        <f t="shared" si="45"/>
        <v>0</v>
      </c>
      <c r="K616" s="21">
        <f t="shared" si="45"/>
        <v>15488</v>
      </c>
      <c r="L616" s="21">
        <f t="shared" si="45"/>
        <v>1979816</v>
      </c>
      <c r="M616" s="21">
        <f t="shared" si="45"/>
        <v>0</v>
      </c>
      <c r="N616" s="21">
        <f t="shared" si="45"/>
        <v>0</v>
      </c>
      <c r="O616" s="21">
        <f t="shared" si="45"/>
        <v>0</v>
      </c>
      <c r="P616" s="61">
        <f t="shared" si="45"/>
        <v>0</v>
      </c>
      <c r="Q616" s="21">
        <f t="shared" si="45"/>
        <v>22055016.209999997</v>
      </c>
    </row>
    <row r="617" spans="1:18" s="15" customFormat="1" x14ac:dyDescent="0.3">
      <c r="A617" s="175" t="s">
        <v>39</v>
      </c>
      <c r="B617" s="242"/>
      <c r="C617" s="31">
        <f t="shared" ref="C617:Q617" si="46">SUM(C618:C624)</f>
        <v>20073720.619999997</v>
      </c>
      <c r="D617" s="31">
        <f t="shared" si="46"/>
        <v>1712313.22</v>
      </c>
      <c r="E617" s="158">
        <f t="shared" si="46"/>
        <v>6</v>
      </c>
      <c r="F617" s="31">
        <f t="shared" si="46"/>
        <v>11942084.07</v>
      </c>
      <c r="G617" s="31">
        <f t="shared" si="46"/>
        <v>2247.5</v>
      </c>
      <c r="H617" s="31">
        <f t="shared" si="46"/>
        <v>4954420.33</v>
      </c>
      <c r="I617" s="31">
        <f t="shared" si="46"/>
        <v>0</v>
      </c>
      <c r="J617" s="31">
        <f t="shared" si="46"/>
        <v>0</v>
      </c>
      <c r="K617" s="31">
        <f t="shared" si="46"/>
        <v>8888</v>
      </c>
      <c r="L617" s="31">
        <f t="shared" si="46"/>
        <v>1464903</v>
      </c>
      <c r="M617" s="31">
        <f t="shared" si="46"/>
        <v>0</v>
      </c>
      <c r="N617" s="31">
        <f t="shared" si="46"/>
        <v>0</v>
      </c>
      <c r="O617" s="31">
        <f t="shared" si="46"/>
        <v>0</v>
      </c>
      <c r="P617" s="31">
        <f t="shared" si="46"/>
        <v>0</v>
      </c>
      <c r="Q617" s="31">
        <f t="shared" si="46"/>
        <v>0</v>
      </c>
    </row>
    <row r="618" spans="1:18" s="15" customFormat="1" x14ac:dyDescent="0.3">
      <c r="A618" s="132">
        <v>1</v>
      </c>
      <c r="B618" s="133" t="s">
        <v>596</v>
      </c>
      <c r="C618" s="110">
        <f t="shared" ref="C618:C624" si="47">D618+F618+H618+J618+L618+N618+P618+Q618</f>
        <v>3980694.69</v>
      </c>
      <c r="D618" s="8"/>
      <c r="E618" s="87">
        <v>2</v>
      </c>
      <c r="F618" s="8">
        <v>3980694.69</v>
      </c>
      <c r="G618" s="8"/>
      <c r="H618" s="8"/>
      <c r="I618" s="8"/>
      <c r="J618" s="8"/>
      <c r="K618" s="8"/>
      <c r="L618" s="8"/>
      <c r="M618" s="8"/>
      <c r="N618" s="8"/>
      <c r="O618" s="134"/>
      <c r="P618" s="135"/>
      <c r="Q618" s="8"/>
    </row>
    <row r="619" spans="1:18" s="15" customFormat="1" x14ac:dyDescent="0.3">
      <c r="A619" s="296">
        <v>2</v>
      </c>
      <c r="B619" s="293" t="s">
        <v>1056</v>
      </c>
      <c r="C619" s="143">
        <f t="shared" si="47"/>
        <v>1464903</v>
      </c>
      <c r="D619" s="123"/>
      <c r="E619" s="124"/>
      <c r="F619" s="122"/>
      <c r="G619" s="122"/>
      <c r="H619" s="122"/>
      <c r="I619" s="122"/>
      <c r="J619" s="122"/>
      <c r="K619" s="123">
        <v>8888</v>
      </c>
      <c r="L619" s="123">
        <v>1464903</v>
      </c>
      <c r="M619" s="122"/>
      <c r="N619" s="122"/>
      <c r="O619" s="122"/>
      <c r="P619" s="122"/>
      <c r="Q619" s="122"/>
    </row>
    <row r="620" spans="1:18" s="15" customFormat="1" x14ac:dyDescent="0.3">
      <c r="A620" s="132">
        <v>3</v>
      </c>
      <c r="B620" s="293" t="s">
        <v>1057</v>
      </c>
      <c r="C620" s="143">
        <f t="shared" si="47"/>
        <v>871970.49</v>
      </c>
      <c r="D620" s="123">
        <v>123657.18</v>
      </c>
      <c r="E620" s="124"/>
      <c r="F620" s="122"/>
      <c r="G620" s="122">
        <v>1220</v>
      </c>
      <c r="H620" s="122">
        <v>748313.31</v>
      </c>
      <c r="I620" s="122"/>
      <c r="J620" s="122"/>
      <c r="K620" s="123"/>
      <c r="L620" s="123"/>
      <c r="M620" s="122"/>
      <c r="N620" s="122"/>
      <c r="O620" s="122"/>
      <c r="P620" s="122"/>
      <c r="Q620" s="122"/>
    </row>
    <row r="621" spans="1:18" s="15" customFormat="1" x14ac:dyDescent="0.3">
      <c r="A621" s="296">
        <v>4</v>
      </c>
      <c r="B621" s="133" t="s">
        <v>804</v>
      </c>
      <c r="C621" s="110">
        <f t="shared" si="47"/>
        <v>3980694.69</v>
      </c>
      <c r="D621" s="8"/>
      <c r="E621" s="87">
        <v>2</v>
      </c>
      <c r="F621" s="8">
        <v>3980694.69</v>
      </c>
      <c r="G621" s="8"/>
      <c r="H621" s="8"/>
      <c r="I621" s="8"/>
      <c r="J621" s="8"/>
      <c r="K621" s="8"/>
      <c r="L621" s="8"/>
      <c r="M621" s="8"/>
      <c r="N621" s="8"/>
      <c r="O621" s="134"/>
      <c r="P621" s="135"/>
      <c r="Q621" s="8"/>
    </row>
    <row r="622" spans="1:18" s="15" customFormat="1" x14ac:dyDescent="0.3">
      <c r="A622" s="132">
        <v>5</v>
      </c>
      <c r="B622" s="133" t="s">
        <v>598</v>
      </c>
      <c r="C622" s="110">
        <f t="shared" si="47"/>
        <v>4206107.0199999996</v>
      </c>
      <c r="D622" s="8"/>
      <c r="E622" s="87"/>
      <c r="F622" s="8"/>
      <c r="G622" s="8">
        <v>1027.5</v>
      </c>
      <c r="H622" s="8">
        <v>4206107.0199999996</v>
      </c>
      <c r="I622" s="8"/>
      <c r="J622" s="8"/>
      <c r="K622" s="8"/>
      <c r="L622" s="8"/>
      <c r="M622" s="8"/>
      <c r="N622" s="8"/>
      <c r="O622" s="134"/>
      <c r="P622" s="135"/>
      <c r="Q622" s="8"/>
    </row>
    <row r="623" spans="1:18" s="15" customFormat="1" x14ac:dyDescent="0.3">
      <c r="A623" s="296">
        <v>6</v>
      </c>
      <c r="B623" s="133" t="s">
        <v>600</v>
      </c>
      <c r="C623" s="110">
        <f t="shared" si="47"/>
        <v>3980694.69</v>
      </c>
      <c r="D623" s="8"/>
      <c r="E623" s="87">
        <v>2</v>
      </c>
      <c r="F623" s="8">
        <v>3980694.69</v>
      </c>
      <c r="G623" s="8"/>
      <c r="H623" s="8"/>
      <c r="I623" s="8"/>
      <c r="J623" s="8"/>
      <c r="K623" s="8"/>
      <c r="L623" s="8"/>
      <c r="M623" s="8"/>
      <c r="N623" s="8"/>
      <c r="O623" s="134"/>
      <c r="P623" s="135"/>
      <c r="Q623" s="8"/>
    </row>
    <row r="624" spans="1:18" s="15" customFormat="1" x14ac:dyDescent="0.3">
      <c r="A624" s="132">
        <v>7</v>
      </c>
      <c r="B624" s="133" t="s">
        <v>606</v>
      </c>
      <c r="C624" s="110">
        <f t="shared" si="47"/>
        <v>1588656.04</v>
      </c>
      <c r="D624" s="8">
        <v>1588656.04</v>
      </c>
      <c r="E624" s="87"/>
      <c r="F624" s="8"/>
      <c r="G624" s="8"/>
      <c r="H624" s="8"/>
      <c r="I624" s="8"/>
      <c r="J624" s="8"/>
      <c r="K624" s="8"/>
      <c r="L624" s="8"/>
      <c r="M624" s="8"/>
      <c r="N624" s="8"/>
      <c r="O624" s="134"/>
      <c r="P624" s="135"/>
      <c r="Q624" s="8"/>
    </row>
    <row r="625" spans="1:17" s="15" customFormat="1" x14ac:dyDescent="0.3">
      <c r="A625" s="280" t="s">
        <v>40</v>
      </c>
      <c r="B625" s="280"/>
      <c r="C625" s="31">
        <f t="shared" ref="C625:Q625" si="48">SUM(C626:C636)</f>
        <v>58090133.230000004</v>
      </c>
      <c r="D625" s="31">
        <f t="shared" si="48"/>
        <v>8552311.1500000004</v>
      </c>
      <c r="E625" s="158">
        <f t="shared" si="48"/>
        <v>6</v>
      </c>
      <c r="F625" s="31">
        <f t="shared" si="48"/>
        <v>14590216.380000001</v>
      </c>
      <c r="G625" s="31">
        <f t="shared" si="48"/>
        <v>5234.29</v>
      </c>
      <c r="H625" s="31">
        <f t="shared" si="48"/>
        <v>15155347.890000001</v>
      </c>
      <c r="I625" s="31">
        <f t="shared" si="48"/>
        <v>0</v>
      </c>
      <c r="J625" s="31">
        <f t="shared" si="48"/>
        <v>0</v>
      </c>
      <c r="K625" s="31">
        <f t="shared" si="48"/>
        <v>0</v>
      </c>
      <c r="L625" s="31">
        <f t="shared" si="48"/>
        <v>0</v>
      </c>
      <c r="M625" s="31">
        <f t="shared" si="48"/>
        <v>0</v>
      </c>
      <c r="N625" s="31">
        <f t="shared" si="48"/>
        <v>0</v>
      </c>
      <c r="O625" s="31">
        <f t="shared" si="48"/>
        <v>0</v>
      </c>
      <c r="P625" s="62">
        <f t="shared" si="48"/>
        <v>0</v>
      </c>
      <c r="Q625" s="31">
        <f t="shared" si="48"/>
        <v>19792257.809999999</v>
      </c>
    </row>
    <row r="626" spans="1:17" s="15" customFormat="1" x14ac:dyDescent="0.3">
      <c r="A626" s="132">
        <v>1</v>
      </c>
      <c r="B626" s="133" t="s">
        <v>806</v>
      </c>
      <c r="C626" s="110">
        <f t="shared" ref="C626:C636" si="49">D626+F626+H626+J626+L626+N626+P626+Q626</f>
        <v>7295108.1900000004</v>
      </c>
      <c r="D626" s="8"/>
      <c r="E626" s="87">
        <v>3</v>
      </c>
      <c r="F626" s="8">
        <v>7295108.1900000004</v>
      </c>
      <c r="G626" s="8"/>
      <c r="H626" s="8"/>
      <c r="I626" s="8"/>
      <c r="J626" s="8"/>
      <c r="K626" s="8"/>
      <c r="L626" s="8"/>
      <c r="M626" s="8"/>
      <c r="N626" s="8"/>
      <c r="O626" s="134"/>
      <c r="P626" s="135"/>
      <c r="Q626" s="8"/>
    </row>
    <row r="627" spans="1:17" s="15" customFormat="1" x14ac:dyDescent="0.3">
      <c r="A627" s="132">
        <v>2</v>
      </c>
      <c r="B627" s="133" t="s">
        <v>601</v>
      </c>
      <c r="C627" s="110">
        <f t="shared" si="49"/>
        <v>6421116</v>
      </c>
      <c r="D627" s="8"/>
      <c r="E627" s="87"/>
      <c r="F627" s="8"/>
      <c r="G627" s="12"/>
      <c r="H627" s="12"/>
      <c r="I627" s="8"/>
      <c r="J627" s="8"/>
      <c r="K627" s="8"/>
      <c r="L627" s="8"/>
      <c r="M627" s="8"/>
      <c r="N627" s="8"/>
      <c r="O627" s="134"/>
      <c r="P627" s="135"/>
      <c r="Q627" s="8">
        <v>6421116</v>
      </c>
    </row>
    <row r="628" spans="1:17" s="15" customFormat="1" x14ac:dyDescent="0.3">
      <c r="A628" s="132">
        <v>3</v>
      </c>
      <c r="B628" s="133" t="s">
        <v>602</v>
      </c>
      <c r="C628" s="110">
        <f t="shared" si="49"/>
        <v>1947668.89</v>
      </c>
      <c r="D628" s="8"/>
      <c r="E628" s="87"/>
      <c r="F628" s="8"/>
      <c r="G628" s="8">
        <v>640.03</v>
      </c>
      <c r="H628" s="8">
        <v>1947668.89</v>
      </c>
      <c r="I628" s="8"/>
      <c r="J628" s="8"/>
      <c r="K628" s="8"/>
      <c r="L628" s="8"/>
      <c r="M628" s="8"/>
      <c r="N628" s="8"/>
      <c r="O628" s="134"/>
      <c r="P628" s="135"/>
      <c r="Q628" s="8"/>
    </row>
    <row r="629" spans="1:17" s="15" customFormat="1" x14ac:dyDescent="0.3">
      <c r="A629" s="132">
        <v>4</v>
      </c>
      <c r="B629" s="133" t="s">
        <v>885</v>
      </c>
      <c r="C629" s="110">
        <f t="shared" si="49"/>
        <v>4932785.03</v>
      </c>
      <c r="D629" s="8"/>
      <c r="E629" s="87"/>
      <c r="F629" s="8"/>
      <c r="G629" s="8"/>
      <c r="H629" s="8"/>
      <c r="I629" s="8"/>
      <c r="J629" s="8"/>
      <c r="K629" s="8"/>
      <c r="L629" s="8"/>
      <c r="M629" s="8"/>
      <c r="N629" s="8"/>
      <c r="O629" s="134"/>
      <c r="P629" s="135"/>
      <c r="Q629" s="8">
        <v>4932785.03</v>
      </c>
    </row>
    <row r="630" spans="1:17" s="15" customFormat="1" x14ac:dyDescent="0.3">
      <c r="A630" s="132">
        <v>5</v>
      </c>
      <c r="B630" s="133" t="s">
        <v>886</v>
      </c>
      <c r="C630" s="110">
        <f t="shared" si="49"/>
        <v>3600000</v>
      </c>
      <c r="D630" s="8"/>
      <c r="E630" s="87"/>
      <c r="F630" s="8"/>
      <c r="G630" s="8">
        <v>1046.8499999999999</v>
      </c>
      <c r="H630" s="8">
        <v>3600000</v>
      </c>
      <c r="I630" s="8"/>
      <c r="J630" s="8"/>
      <c r="K630" s="8"/>
      <c r="L630" s="8"/>
      <c r="M630" s="8"/>
      <c r="N630" s="8"/>
      <c r="O630" s="134"/>
      <c r="P630" s="135"/>
      <c r="Q630" s="8"/>
    </row>
    <row r="631" spans="1:17" s="15" customFormat="1" x14ac:dyDescent="0.3">
      <c r="A631" s="132">
        <v>6</v>
      </c>
      <c r="B631" s="133" t="s">
        <v>610</v>
      </c>
      <c r="C631" s="110">
        <f t="shared" si="49"/>
        <v>8552311.1500000004</v>
      </c>
      <c r="D631" s="8">
        <v>8552311.1500000004</v>
      </c>
      <c r="E631" s="87"/>
      <c r="F631" s="8"/>
      <c r="G631" s="8"/>
      <c r="H631" s="8"/>
      <c r="I631" s="8"/>
      <c r="J631" s="8"/>
      <c r="K631" s="8"/>
      <c r="L631" s="8"/>
      <c r="M631" s="8"/>
      <c r="N631" s="8"/>
      <c r="O631" s="134"/>
      <c r="P631" s="135"/>
      <c r="Q631" s="8"/>
    </row>
    <row r="632" spans="1:17" s="15" customFormat="1" x14ac:dyDescent="0.3">
      <c r="A632" s="132">
        <v>7</v>
      </c>
      <c r="B632" s="133" t="s">
        <v>603</v>
      </c>
      <c r="C632" s="110">
        <f t="shared" si="49"/>
        <v>4845322.72</v>
      </c>
      <c r="D632" s="8"/>
      <c r="E632" s="87"/>
      <c r="F632" s="8"/>
      <c r="G632" s="8"/>
      <c r="H632" s="8"/>
      <c r="I632" s="8"/>
      <c r="J632" s="8"/>
      <c r="K632" s="8"/>
      <c r="L632" s="8"/>
      <c r="M632" s="8"/>
      <c r="N632" s="8"/>
      <c r="O632" s="134"/>
      <c r="P632" s="135"/>
      <c r="Q632" s="8">
        <v>4845322.72</v>
      </c>
    </row>
    <row r="633" spans="1:17" s="15" customFormat="1" x14ac:dyDescent="0.3">
      <c r="A633" s="132">
        <v>8</v>
      </c>
      <c r="B633" s="133" t="s">
        <v>604</v>
      </c>
      <c r="C633" s="110">
        <f t="shared" si="49"/>
        <v>6757679</v>
      </c>
      <c r="D633" s="8"/>
      <c r="E633" s="87"/>
      <c r="F633" s="8"/>
      <c r="G633" s="8">
        <v>2618.61</v>
      </c>
      <c r="H633" s="8">
        <v>6757679</v>
      </c>
      <c r="I633" s="8"/>
      <c r="J633" s="8"/>
      <c r="K633" s="8"/>
      <c r="L633" s="8"/>
      <c r="M633" s="8"/>
      <c r="N633" s="8"/>
      <c r="O633" s="134"/>
      <c r="P633" s="135"/>
      <c r="Q633" s="8"/>
    </row>
    <row r="634" spans="1:17" s="15" customFormat="1" x14ac:dyDescent="0.3">
      <c r="A634" s="132">
        <v>9</v>
      </c>
      <c r="B634" s="133" t="s">
        <v>605</v>
      </c>
      <c r="C634" s="110">
        <f t="shared" si="49"/>
        <v>2850000</v>
      </c>
      <c r="D634" s="8"/>
      <c r="E634" s="87"/>
      <c r="F634" s="8"/>
      <c r="G634" s="8">
        <v>928.8</v>
      </c>
      <c r="H634" s="8">
        <v>2850000</v>
      </c>
      <c r="I634" s="8"/>
      <c r="J634" s="8"/>
      <c r="K634" s="8"/>
      <c r="L634" s="8"/>
      <c r="M634" s="8"/>
      <c r="N634" s="8"/>
      <c r="O634" s="134"/>
      <c r="P634" s="135"/>
      <c r="Q634" s="8"/>
    </row>
    <row r="635" spans="1:17" s="15" customFormat="1" x14ac:dyDescent="0.3">
      <c r="A635" s="132">
        <v>10</v>
      </c>
      <c r="B635" s="133" t="s">
        <v>615</v>
      </c>
      <c r="C635" s="110">
        <f t="shared" si="49"/>
        <v>7295108.1900000004</v>
      </c>
      <c r="D635" s="8"/>
      <c r="E635" s="87">
        <v>3</v>
      </c>
      <c r="F635" s="8">
        <v>7295108.1900000004</v>
      </c>
      <c r="G635" s="8"/>
      <c r="H635" s="8"/>
      <c r="I635" s="8"/>
      <c r="J635" s="8"/>
      <c r="K635" s="8"/>
      <c r="L635" s="8"/>
      <c r="M635" s="8"/>
      <c r="N635" s="8"/>
      <c r="O635" s="134"/>
      <c r="P635" s="135"/>
      <c r="Q635" s="8"/>
    </row>
    <row r="636" spans="1:17" s="15" customFormat="1" x14ac:dyDescent="0.3">
      <c r="A636" s="132">
        <v>11</v>
      </c>
      <c r="B636" s="133" t="s">
        <v>616</v>
      </c>
      <c r="C636" s="110">
        <f t="shared" si="49"/>
        <v>3593034.06</v>
      </c>
      <c r="D636" s="8"/>
      <c r="E636" s="87"/>
      <c r="F636" s="8"/>
      <c r="G636" s="8"/>
      <c r="H636" s="8"/>
      <c r="I636" s="8"/>
      <c r="J636" s="8"/>
      <c r="K636" s="8"/>
      <c r="L636" s="8"/>
      <c r="M636" s="8"/>
      <c r="N636" s="8"/>
      <c r="O636" s="134"/>
      <c r="P636" s="135"/>
      <c r="Q636" s="8">
        <v>3593034.06</v>
      </c>
    </row>
    <row r="637" spans="1:17" s="15" customFormat="1" x14ac:dyDescent="0.3">
      <c r="A637" s="280" t="s">
        <v>41</v>
      </c>
      <c r="B637" s="302"/>
      <c r="C637" s="31">
        <f t="shared" ref="C637:Q637" si="50">SUM(C638:C653)</f>
        <v>52001986.370000005</v>
      </c>
      <c r="D637" s="31">
        <f t="shared" si="50"/>
        <v>4008132</v>
      </c>
      <c r="E637" s="158">
        <f t="shared" si="50"/>
        <v>10</v>
      </c>
      <c r="F637" s="31">
        <f t="shared" si="50"/>
        <v>21626121.079999998</v>
      </c>
      <c r="G637" s="31">
        <f t="shared" si="50"/>
        <v>10422.26</v>
      </c>
      <c r="H637" s="31">
        <f t="shared" si="50"/>
        <v>23590061.890000001</v>
      </c>
      <c r="I637" s="31">
        <f t="shared" si="50"/>
        <v>0</v>
      </c>
      <c r="J637" s="31">
        <f t="shared" si="50"/>
        <v>0</v>
      </c>
      <c r="K637" s="31">
        <f t="shared" si="50"/>
        <v>6600</v>
      </c>
      <c r="L637" s="31">
        <f t="shared" si="50"/>
        <v>514913</v>
      </c>
      <c r="M637" s="31">
        <f t="shared" si="50"/>
        <v>0</v>
      </c>
      <c r="N637" s="31">
        <f t="shared" si="50"/>
        <v>0</v>
      </c>
      <c r="O637" s="31">
        <f t="shared" si="50"/>
        <v>0</v>
      </c>
      <c r="P637" s="31">
        <f t="shared" si="50"/>
        <v>0</v>
      </c>
      <c r="Q637" s="31">
        <f t="shared" si="50"/>
        <v>2262758.3999999999</v>
      </c>
    </row>
    <row r="638" spans="1:17" s="15" customFormat="1" x14ac:dyDescent="0.3">
      <c r="A638" s="132">
        <v>1</v>
      </c>
      <c r="B638" s="133" t="s">
        <v>607</v>
      </c>
      <c r="C638" s="110">
        <f t="shared" ref="C638:C653" si="51">D638+F638+H638+J638+L638+N638+P638+Q638</f>
        <v>2834820.92</v>
      </c>
      <c r="D638" s="8"/>
      <c r="E638" s="87"/>
      <c r="F638" s="8"/>
      <c r="G638" s="8">
        <v>931.56</v>
      </c>
      <c r="H638" s="8">
        <v>2834820.92</v>
      </c>
      <c r="I638" s="8"/>
      <c r="J638" s="8"/>
      <c r="K638" s="8"/>
      <c r="L638" s="8"/>
      <c r="M638" s="8"/>
      <c r="N638" s="8"/>
      <c r="O638" s="134"/>
      <c r="P638" s="135"/>
      <c r="Q638" s="8"/>
    </row>
    <row r="639" spans="1:17" s="15" customFormat="1" x14ac:dyDescent="0.3">
      <c r="A639" s="132">
        <v>2</v>
      </c>
      <c r="B639" s="133" t="s">
        <v>608</v>
      </c>
      <c r="C639" s="110">
        <f t="shared" si="51"/>
        <v>1763927.12</v>
      </c>
      <c r="D639" s="8"/>
      <c r="E639" s="87"/>
      <c r="F639" s="8"/>
      <c r="G639" s="8">
        <v>579.65</v>
      </c>
      <c r="H639" s="8">
        <v>1763927.12</v>
      </c>
      <c r="I639" s="8"/>
      <c r="J639" s="8"/>
      <c r="K639" s="8"/>
      <c r="L639" s="8"/>
      <c r="M639" s="8"/>
      <c r="N639" s="8"/>
      <c r="O639" s="134"/>
      <c r="P639" s="135"/>
      <c r="Q639" s="8"/>
    </row>
    <row r="640" spans="1:17" s="15" customFormat="1" x14ac:dyDescent="0.3">
      <c r="A640" s="132">
        <v>3</v>
      </c>
      <c r="B640" s="133" t="s">
        <v>597</v>
      </c>
      <c r="C640" s="110">
        <f t="shared" si="51"/>
        <v>2028375.18</v>
      </c>
      <c r="D640" s="8"/>
      <c r="E640" s="87"/>
      <c r="F640" s="8"/>
      <c r="G640" s="8">
        <v>786</v>
      </c>
      <c r="H640" s="8">
        <v>2028375.18</v>
      </c>
      <c r="I640" s="8"/>
      <c r="J640" s="8"/>
      <c r="K640" s="8"/>
      <c r="L640" s="8"/>
      <c r="M640" s="8"/>
      <c r="N640" s="8"/>
      <c r="O640" s="134"/>
      <c r="P640" s="135"/>
      <c r="Q640" s="8"/>
    </row>
    <row r="641" spans="1:18" s="15" customFormat="1" x14ac:dyDescent="0.3">
      <c r="A641" s="132">
        <v>4</v>
      </c>
      <c r="B641" s="133" t="s">
        <v>609</v>
      </c>
      <c r="C641" s="110">
        <f t="shared" si="51"/>
        <v>2586658.35</v>
      </c>
      <c r="D641" s="8"/>
      <c r="E641" s="87"/>
      <c r="F641" s="8"/>
      <c r="G641" s="8">
        <v>1002.35</v>
      </c>
      <c r="H641" s="8">
        <v>2586658.35</v>
      </c>
      <c r="I641" s="8"/>
      <c r="J641" s="8"/>
      <c r="K641" s="8"/>
      <c r="L641" s="8"/>
      <c r="M641" s="8"/>
      <c r="N641" s="8"/>
      <c r="O641" s="134"/>
      <c r="P641" s="135"/>
      <c r="Q641" s="8"/>
    </row>
    <row r="642" spans="1:18" s="15" customFormat="1" x14ac:dyDescent="0.3">
      <c r="A642" s="132">
        <v>5</v>
      </c>
      <c r="B642" s="133" t="s">
        <v>807</v>
      </c>
      <c r="C642" s="110">
        <f t="shared" si="51"/>
        <v>3455693</v>
      </c>
      <c r="D642" s="8">
        <v>3455693</v>
      </c>
      <c r="E642" s="87"/>
      <c r="F642" s="8"/>
      <c r="G642" s="8"/>
      <c r="H642" s="8"/>
      <c r="I642" s="8"/>
      <c r="J642" s="8"/>
      <c r="K642" s="8"/>
      <c r="L642" s="8"/>
      <c r="M642" s="8"/>
      <c r="N642" s="8"/>
      <c r="O642" s="134"/>
      <c r="P642" s="135"/>
      <c r="Q642" s="8"/>
    </row>
    <row r="643" spans="1:18" s="15" customFormat="1" x14ac:dyDescent="0.3">
      <c r="A643" s="132">
        <v>6</v>
      </c>
      <c r="B643" s="133" t="s">
        <v>808</v>
      </c>
      <c r="C643" s="110">
        <f t="shared" si="51"/>
        <v>4460644.16</v>
      </c>
      <c r="D643" s="8">
        <v>552439</v>
      </c>
      <c r="E643" s="87">
        <v>2</v>
      </c>
      <c r="F643" s="8">
        <v>3908205.16</v>
      </c>
      <c r="G643" s="8"/>
      <c r="H643" s="8"/>
      <c r="I643" s="8"/>
      <c r="J643" s="8"/>
      <c r="K643" s="8"/>
      <c r="L643" s="8"/>
      <c r="M643" s="8"/>
      <c r="N643" s="8"/>
      <c r="O643" s="134"/>
      <c r="P643" s="135"/>
      <c r="Q643" s="8"/>
    </row>
    <row r="644" spans="1:18" s="15" customFormat="1" x14ac:dyDescent="0.3">
      <c r="A644" s="132">
        <v>7</v>
      </c>
      <c r="B644" s="133" t="s">
        <v>806</v>
      </c>
      <c r="C644" s="110">
        <f t="shared" si="51"/>
        <v>6644218.4699999997</v>
      </c>
      <c r="D644" s="8"/>
      <c r="E644" s="87">
        <v>3</v>
      </c>
      <c r="F644" s="8">
        <v>6644218.4699999997</v>
      </c>
      <c r="G644" s="8"/>
      <c r="H644" s="8"/>
      <c r="I644" s="8"/>
      <c r="J644" s="8"/>
      <c r="K644" s="8"/>
      <c r="L644" s="8"/>
      <c r="M644" s="8"/>
      <c r="N644" s="8"/>
      <c r="O644" s="134"/>
      <c r="P644" s="135"/>
      <c r="Q644" s="8"/>
    </row>
    <row r="645" spans="1:18" s="15" customFormat="1" x14ac:dyDescent="0.3">
      <c r="A645" s="132">
        <v>8</v>
      </c>
      <c r="B645" s="133" t="s">
        <v>804</v>
      </c>
      <c r="C645" s="110">
        <f t="shared" si="51"/>
        <v>8858957.9600000009</v>
      </c>
      <c r="D645" s="8"/>
      <c r="E645" s="87">
        <v>4</v>
      </c>
      <c r="F645" s="8">
        <v>8858957.9600000009</v>
      </c>
      <c r="G645" s="8"/>
      <c r="H645" s="8"/>
      <c r="I645" s="8"/>
      <c r="J645" s="8"/>
      <c r="K645" s="8"/>
      <c r="L645" s="8"/>
      <c r="M645" s="8"/>
      <c r="N645" s="8"/>
      <c r="O645" s="134"/>
      <c r="P645" s="135"/>
      <c r="Q645" s="8"/>
    </row>
    <row r="646" spans="1:18" s="15" customFormat="1" x14ac:dyDescent="0.3">
      <c r="A646" s="132">
        <v>9</v>
      </c>
      <c r="B646" s="133" t="s">
        <v>805</v>
      </c>
      <c r="C646" s="110">
        <f t="shared" si="51"/>
        <v>1912432.65</v>
      </c>
      <c r="D646" s="8"/>
      <c r="E646" s="87"/>
      <c r="F646" s="8"/>
      <c r="G646" s="8">
        <v>741.04</v>
      </c>
      <c r="H646" s="8">
        <v>1912432.65</v>
      </c>
      <c r="I646" s="8"/>
      <c r="J646" s="8"/>
      <c r="K646" s="8"/>
      <c r="L646" s="8"/>
      <c r="M646" s="8"/>
      <c r="N646" s="8"/>
      <c r="O646" s="134"/>
      <c r="P646" s="135"/>
      <c r="Q646" s="8"/>
    </row>
    <row r="647" spans="1:18" s="15" customFormat="1" x14ac:dyDescent="0.3">
      <c r="A647" s="132">
        <v>10</v>
      </c>
      <c r="B647" s="133" t="s">
        <v>599</v>
      </c>
      <c r="C647" s="110">
        <f t="shared" si="51"/>
        <v>3603809.76</v>
      </c>
      <c r="D647" s="8"/>
      <c r="E647" s="87"/>
      <c r="F647" s="8"/>
      <c r="G647" s="8">
        <v>1184.26</v>
      </c>
      <c r="H647" s="8">
        <v>3603809.76</v>
      </c>
      <c r="I647" s="8"/>
      <c r="J647" s="8"/>
      <c r="K647" s="8"/>
      <c r="L647" s="8"/>
      <c r="M647" s="8"/>
      <c r="N647" s="8"/>
      <c r="O647" s="134"/>
      <c r="P647" s="135"/>
      <c r="Q647" s="8"/>
    </row>
    <row r="648" spans="1:18" s="15" customFormat="1" x14ac:dyDescent="0.3">
      <c r="A648" s="132">
        <v>11</v>
      </c>
      <c r="B648" s="133" t="s">
        <v>617</v>
      </c>
      <c r="C648" s="110">
        <f t="shared" si="51"/>
        <v>1123531</v>
      </c>
      <c r="D648" s="8"/>
      <c r="E648" s="87"/>
      <c r="F648" s="8"/>
      <c r="G648" s="8">
        <v>2000</v>
      </c>
      <c r="H648" s="8">
        <v>608618</v>
      </c>
      <c r="I648" s="8"/>
      <c r="J648" s="8"/>
      <c r="K648" s="8">
        <v>6600</v>
      </c>
      <c r="L648" s="8">
        <v>514913</v>
      </c>
      <c r="M648" s="8"/>
      <c r="N648" s="8"/>
      <c r="O648" s="134"/>
      <c r="P648" s="135"/>
      <c r="Q648" s="8"/>
    </row>
    <row r="649" spans="1:18" s="15" customFormat="1" x14ac:dyDescent="0.3">
      <c r="A649" s="132">
        <v>12</v>
      </c>
      <c r="B649" s="133" t="s">
        <v>611</v>
      </c>
      <c r="C649" s="110">
        <f t="shared" si="51"/>
        <v>2262758.3999999999</v>
      </c>
      <c r="D649" s="8"/>
      <c r="E649" s="87"/>
      <c r="F649" s="8"/>
      <c r="G649" s="8"/>
      <c r="H649" s="8"/>
      <c r="I649" s="8"/>
      <c r="J649" s="8"/>
      <c r="K649" s="8"/>
      <c r="L649" s="8"/>
      <c r="M649" s="8"/>
      <c r="N649" s="8"/>
      <c r="O649" s="134"/>
      <c r="P649" s="135"/>
      <c r="Q649" s="8">
        <v>2262758.3999999999</v>
      </c>
    </row>
    <row r="650" spans="1:18" s="15" customFormat="1" x14ac:dyDescent="0.3">
      <c r="A650" s="132">
        <v>13</v>
      </c>
      <c r="B650" s="133" t="s">
        <v>612</v>
      </c>
      <c r="C650" s="110">
        <f t="shared" si="51"/>
        <v>3736494.18</v>
      </c>
      <c r="D650" s="8"/>
      <c r="E650" s="87"/>
      <c r="F650" s="8"/>
      <c r="G650" s="8">
        <v>1447.9</v>
      </c>
      <c r="H650" s="8">
        <v>3736494.18</v>
      </c>
      <c r="I650" s="8"/>
      <c r="J650" s="8"/>
      <c r="K650" s="8"/>
      <c r="L650" s="8"/>
      <c r="M650" s="8"/>
      <c r="N650" s="8"/>
      <c r="O650" s="134"/>
      <c r="P650" s="135"/>
      <c r="Q650" s="8"/>
    </row>
    <row r="651" spans="1:18" s="15" customFormat="1" x14ac:dyDescent="0.3">
      <c r="A651" s="132">
        <v>14</v>
      </c>
      <c r="B651" s="133" t="s">
        <v>613</v>
      </c>
      <c r="C651" s="110">
        <f t="shared" si="51"/>
        <v>2607840.16</v>
      </c>
      <c r="D651" s="8"/>
      <c r="E651" s="87"/>
      <c r="F651" s="8"/>
      <c r="G651" s="8">
        <v>1010.5</v>
      </c>
      <c r="H651" s="8">
        <v>2607840.16</v>
      </c>
      <c r="I651" s="8"/>
      <c r="J651" s="8"/>
      <c r="K651" s="8"/>
      <c r="L651" s="8"/>
      <c r="M651" s="8"/>
      <c r="N651" s="8"/>
      <c r="O651" s="134"/>
      <c r="P651" s="135"/>
      <c r="Q651" s="8"/>
    </row>
    <row r="652" spans="1:18" s="15" customFormat="1" x14ac:dyDescent="0.3">
      <c r="A652" s="132">
        <v>15</v>
      </c>
      <c r="B652" s="133" t="s">
        <v>615</v>
      </c>
      <c r="C652" s="110">
        <f t="shared" si="51"/>
        <v>2214739.4900000002</v>
      </c>
      <c r="D652" s="8"/>
      <c r="E652" s="87">
        <v>1</v>
      </c>
      <c r="F652" s="8">
        <v>2214739.4900000002</v>
      </c>
      <c r="G652" s="8"/>
      <c r="H652" s="8"/>
      <c r="I652" s="8"/>
      <c r="J652" s="8"/>
      <c r="K652" s="8"/>
      <c r="L652" s="8"/>
      <c r="M652" s="8"/>
      <c r="N652" s="8"/>
      <c r="O652" s="134"/>
      <c r="P652" s="135"/>
      <c r="Q652" s="8"/>
    </row>
    <row r="653" spans="1:18" s="15" customFormat="1" x14ac:dyDescent="0.3">
      <c r="A653" s="132">
        <v>16</v>
      </c>
      <c r="B653" s="133" t="s">
        <v>614</v>
      </c>
      <c r="C653" s="110">
        <f t="shared" si="51"/>
        <v>1907085.57</v>
      </c>
      <c r="D653" s="8"/>
      <c r="E653" s="87"/>
      <c r="F653" s="8"/>
      <c r="G653" s="8">
        <v>739</v>
      </c>
      <c r="H653" s="8">
        <v>1907085.57</v>
      </c>
      <c r="I653" s="8"/>
      <c r="J653" s="8"/>
      <c r="K653" s="8"/>
      <c r="L653" s="8"/>
      <c r="M653" s="8"/>
      <c r="N653" s="8"/>
      <c r="O653" s="134"/>
      <c r="P653" s="135"/>
      <c r="Q653" s="8"/>
    </row>
    <row r="654" spans="1:18" s="26" customFormat="1" x14ac:dyDescent="0.3">
      <c r="A654" s="303">
        <v>7</v>
      </c>
      <c r="B654" s="75" t="s">
        <v>42</v>
      </c>
      <c r="C654" s="33">
        <f t="shared" ref="C654:Q654" si="52">C655+C707+C738</f>
        <v>323104569.57999998</v>
      </c>
      <c r="D654" s="16">
        <f t="shared" si="52"/>
        <v>14171691.039999999</v>
      </c>
      <c r="E654" s="89">
        <f t="shared" si="52"/>
        <v>2</v>
      </c>
      <c r="F654" s="16">
        <f t="shared" si="52"/>
        <v>4429478.9800000004</v>
      </c>
      <c r="G654" s="16">
        <f t="shared" si="52"/>
        <v>104080.42</v>
      </c>
      <c r="H654" s="16">
        <f t="shared" si="52"/>
        <v>281677803.38999999</v>
      </c>
      <c r="I654" s="16">
        <f t="shared" si="52"/>
        <v>53142.869999999995</v>
      </c>
      <c r="J654" s="16">
        <f t="shared" si="52"/>
        <v>2639264.5</v>
      </c>
      <c r="K654" s="16">
        <f t="shared" si="52"/>
        <v>14615.699999999999</v>
      </c>
      <c r="L654" s="16">
        <f t="shared" si="52"/>
        <v>5958897.0499999998</v>
      </c>
      <c r="M654" s="16">
        <f t="shared" si="52"/>
        <v>0</v>
      </c>
      <c r="N654" s="16">
        <f t="shared" si="52"/>
        <v>0</v>
      </c>
      <c r="O654" s="16">
        <f t="shared" si="52"/>
        <v>0</v>
      </c>
      <c r="P654" s="33">
        <f t="shared" si="52"/>
        <v>0</v>
      </c>
      <c r="Q654" s="16">
        <f t="shared" si="52"/>
        <v>14227434.620000001</v>
      </c>
    </row>
    <row r="655" spans="1:18" s="10" customFormat="1" x14ac:dyDescent="0.3">
      <c r="A655" s="75" t="s">
        <v>740</v>
      </c>
      <c r="B655" s="41"/>
      <c r="C655" s="16">
        <f t="shared" ref="C655:Q655" si="53">SUM(C656:C706)</f>
        <v>106505917.90000001</v>
      </c>
      <c r="D655" s="16">
        <f t="shared" si="53"/>
        <v>1734988.8</v>
      </c>
      <c r="E655" s="89">
        <f t="shared" si="53"/>
        <v>0</v>
      </c>
      <c r="F655" s="16">
        <f t="shared" si="53"/>
        <v>0</v>
      </c>
      <c r="G655" s="16">
        <f t="shared" si="53"/>
        <v>40856.619999999995</v>
      </c>
      <c r="H655" s="16">
        <f t="shared" si="53"/>
        <v>102318616.60000002</v>
      </c>
      <c r="I655" s="16">
        <f t="shared" si="53"/>
        <v>47627.17</v>
      </c>
      <c r="J655" s="16">
        <f t="shared" si="53"/>
        <v>2032312.5</v>
      </c>
      <c r="K655" s="16">
        <f t="shared" si="53"/>
        <v>3614.1</v>
      </c>
      <c r="L655" s="16">
        <f t="shared" si="53"/>
        <v>420000</v>
      </c>
      <c r="M655" s="16">
        <f t="shared" si="53"/>
        <v>0</v>
      </c>
      <c r="N655" s="16">
        <f t="shared" si="53"/>
        <v>0</v>
      </c>
      <c r="O655" s="16">
        <f t="shared" si="53"/>
        <v>0</v>
      </c>
      <c r="P655" s="16">
        <f t="shared" si="53"/>
        <v>0</v>
      </c>
      <c r="Q655" s="16">
        <f t="shared" si="53"/>
        <v>0</v>
      </c>
      <c r="R655" s="260"/>
    </row>
    <row r="656" spans="1:18" s="9" customFormat="1" x14ac:dyDescent="0.25">
      <c r="A656" s="304">
        <v>1</v>
      </c>
      <c r="B656" s="305" t="s">
        <v>948</v>
      </c>
      <c r="C656" s="58">
        <f t="shared" ref="C656:C687" si="54">D656+F656+H656+J656+L656+N656+P656+Q656</f>
        <v>3021946.58</v>
      </c>
      <c r="D656" s="12"/>
      <c r="E656" s="86"/>
      <c r="F656" s="7"/>
      <c r="G656" s="12">
        <v>1170</v>
      </c>
      <c r="H656" s="12">
        <v>3021946.58</v>
      </c>
      <c r="I656" s="12"/>
      <c r="J656" s="12"/>
      <c r="K656" s="12"/>
      <c r="L656" s="7"/>
      <c r="M656" s="7"/>
      <c r="N656" s="7"/>
      <c r="O656" s="7"/>
      <c r="P656" s="58"/>
      <c r="Q656" s="7"/>
      <c r="R656" s="43"/>
    </row>
    <row r="657" spans="1:18" s="9" customFormat="1" x14ac:dyDescent="0.25">
      <c r="A657" s="304">
        <v>2</v>
      </c>
      <c r="B657" s="305" t="s">
        <v>290</v>
      </c>
      <c r="C657" s="58">
        <f t="shared" si="54"/>
        <v>2301036.91</v>
      </c>
      <c r="D657" s="12"/>
      <c r="E657" s="86"/>
      <c r="F657" s="7"/>
      <c r="G657" s="12">
        <v>960</v>
      </c>
      <c r="H657" s="12">
        <v>2301036.91</v>
      </c>
      <c r="I657" s="12"/>
      <c r="J657" s="12"/>
      <c r="K657" s="12"/>
      <c r="L657" s="74"/>
      <c r="M657" s="74"/>
      <c r="N657" s="74"/>
      <c r="O657" s="74"/>
      <c r="P657" s="120"/>
      <c r="Q657" s="74"/>
      <c r="R657" s="43"/>
    </row>
    <row r="658" spans="1:18" s="9" customFormat="1" x14ac:dyDescent="0.25">
      <c r="A658" s="304">
        <v>3</v>
      </c>
      <c r="B658" s="305" t="s">
        <v>291</v>
      </c>
      <c r="C658" s="58">
        <f t="shared" si="54"/>
        <v>2066425.43</v>
      </c>
      <c r="D658" s="12"/>
      <c r="E658" s="86"/>
      <c r="F658" s="7"/>
      <c r="G658" s="12">
        <v>925</v>
      </c>
      <c r="H658" s="12">
        <v>2066425.43</v>
      </c>
      <c r="I658" s="12"/>
      <c r="J658" s="12"/>
      <c r="K658" s="12"/>
      <c r="L658" s="74"/>
      <c r="M658" s="74"/>
      <c r="N658" s="74"/>
      <c r="O658" s="74"/>
      <c r="P658" s="120"/>
      <c r="Q658" s="74"/>
      <c r="R658" s="43"/>
    </row>
    <row r="659" spans="1:18" s="9" customFormat="1" x14ac:dyDescent="0.25">
      <c r="A659" s="304">
        <v>4</v>
      </c>
      <c r="B659" s="305" t="s">
        <v>377</v>
      </c>
      <c r="C659" s="58">
        <f t="shared" si="54"/>
        <v>1957423.24</v>
      </c>
      <c r="D659" s="12"/>
      <c r="E659" s="86"/>
      <c r="F659" s="7"/>
      <c r="G659" s="12">
        <v>923</v>
      </c>
      <c r="H659" s="12">
        <v>1957423.24</v>
      </c>
      <c r="I659" s="12"/>
      <c r="J659" s="12"/>
      <c r="K659" s="12"/>
      <c r="L659" s="74"/>
      <c r="M659" s="74"/>
      <c r="N659" s="74"/>
      <c r="O659" s="74"/>
      <c r="P659" s="120"/>
      <c r="Q659" s="74"/>
      <c r="R659" s="43"/>
    </row>
    <row r="660" spans="1:18" s="9" customFormat="1" x14ac:dyDescent="0.25">
      <c r="A660" s="304">
        <v>5</v>
      </c>
      <c r="B660" s="305" t="s">
        <v>444</v>
      </c>
      <c r="C660" s="58">
        <f t="shared" si="54"/>
        <v>3428190.44</v>
      </c>
      <c r="D660" s="12"/>
      <c r="E660" s="86"/>
      <c r="F660" s="7"/>
      <c r="G660" s="12">
        <v>1665</v>
      </c>
      <c r="H660" s="12">
        <v>3428190.44</v>
      </c>
      <c r="I660" s="12"/>
      <c r="J660" s="12"/>
      <c r="K660" s="12"/>
      <c r="L660" s="74"/>
      <c r="M660" s="74"/>
      <c r="N660" s="74"/>
      <c r="O660" s="74"/>
      <c r="P660" s="120"/>
      <c r="Q660" s="74"/>
      <c r="R660" s="43"/>
    </row>
    <row r="661" spans="1:18" s="9" customFormat="1" x14ac:dyDescent="0.25">
      <c r="A661" s="304">
        <v>6</v>
      </c>
      <c r="B661" s="305" t="s">
        <v>900</v>
      </c>
      <c r="C661" s="58">
        <f t="shared" si="54"/>
        <v>5237443.17</v>
      </c>
      <c r="D661" s="12"/>
      <c r="E661" s="86"/>
      <c r="F661" s="7"/>
      <c r="G661" s="12">
        <v>815</v>
      </c>
      <c r="H661" s="12">
        <v>5237443.17</v>
      </c>
      <c r="I661" s="12"/>
      <c r="J661" s="12"/>
      <c r="K661" s="12"/>
      <c r="L661" s="7"/>
      <c r="M661" s="7"/>
      <c r="N661" s="7"/>
      <c r="O661" s="7"/>
      <c r="P661" s="58"/>
      <c r="Q661" s="7"/>
      <c r="R661" s="43"/>
    </row>
    <row r="662" spans="1:18" s="9" customFormat="1" x14ac:dyDescent="0.25">
      <c r="A662" s="304">
        <v>7</v>
      </c>
      <c r="B662" s="305" t="s">
        <v>762</v>
      </c>
      <c r="C662" s="58">
        <f t="shared" si="54"/>
        <v>3051605.11</v>
      </c>
      <c r="D662" s="12"/>
      <c r="E662" s="86"/>
      <c r="F662" s="7"/>
      <c r="G662" s="12">
        <v>884</v>
      </c>
      <c r="H662" s="12">
        <v>3051605.11</v>
      </c>
      <c r="I662" s="12"/>
      <c r="J662" s="12"/>
      <c r="K662" s="12"/>
      <c r="L662" s="74"/>
      <c r="M662" s="74"/>
      <c r="N662" s="74"/>
      <c r="O662" s="74"/>
      <c r="P662" s="120"/>
      <c r="Q662" s="74"/>
      <c r="R662" s="43"/>
    </row>
    <row r="663" spans="1:18" s="9" customFormat="1" x14ac:dyDescent="0.25">
      <c r="A663" s="304">
        <v>8</v>
      </c>
      <c r="B663" s="305" t="s">
        <v>763</v>
      </c>
      <c r="C663" s="58">
        <f t="shared" si="54"/>
        <v>3310956.4</v>
      </c>
      <c r="D663" s="12"/>
      <c r="E663" s="86"/>
      <c r="F663" s="7"/>
      <c r="G663" s="12">
        <v>1030</v>
      </c>
      <c r="H663" s="12">
        <v>3310956.4</v>
      </c>
      <c r="I663" s="12"/>
      <c r="J663" s="12"/>
      <c r="K663" s="12"/>
      <c r="L663" s="7"/>
      <c r="M663" s="7"/>
      <c r="N663" s="7"/>
      <c r="O663" s="7"/>
      <c r="P663" s="58"/>
      <c r="Q663" s="7"/>
      <c r="R663" s="43"/>
    </row>
    <row r="664" spans="1:18" s="9" customFormat="1" x14ac:dyDescent="0.25">
      <c r="A664" s="304">
        <v>9</v>
      </c>
      <c r="B664" s="305" t="s">
        <v>937</v>
      </c>
      <c r="C664" s="58">
        <f t="shared" si="54"/>
        <v>2399556.3199999998</v>
      </c>
      <c r="D664" s="12"/>
      <c r="E664" s="86"/>
      <c r="F664" s="7"/>
      <c r="G664" s="12">
        <v>975</v>
      </c>
      <c r="H664" s="12">
        <v>2399556.3199999998</v>
      </c>
      <c r="I664" s="12"/>
      <c r="J664" s="12"/>
      <c r="K664" s="12"/>
      <c r="L664" s="7"/>
      <c r="M664" s="7"/>
      <c r="N664" s="7"/>
      <c r="O664" s="7"/>
      <c r="P664" s="58"/>
      <c r="Q664" s="7"/>
      <c r="R664" s="43"/>
    </row>
    <row r="665" spans="1:18" s="9" customFormat="1" x14ac:dyDescent="0.25">
      <c r="A665" s="304">
        <v>10</v>
      </c>
      <c r="B665" s="293" t="s">
        <v>908</v>
      </c>
      <c r="C665" s="143">
        <f t="shared" si="54"/>
        <v>182085.6</v>
      </c>
      <c r="D665" s="123"/>
      <c r="E665" s="124"/>
      <c r="F665" s="122"/>
      <c r="G665" s="122"/>
      <c r="H665" s="122"/>
      <c r="I665" s="122">
        <v>6019.6</v>
      </c>
      <c r="J665" s="122">
        <v>182085.6</v>
      </c>
      <c r="K665" s="123"/>
      <c r="L665" s="123"/>
      <c r="M665" s="122"/>
      <c r="N665" s="122"/>
      <c r="O665" s="122"/>
      <c r="P665" s="122"/>
      <c r="Q665" s="122"/>
      <c r="R665" s="43"/>
    </row>
    <row r="666" spans="1:18" s="9" customFormat="1" x14ac:dyDescent="0.25">
      <c r="A666" s="304">
        <v>11</v>
      </c>
      <c r="B666" s="293" t="s">
        <v>1058</v>
      </c>
      <c r="C666" s="143">
        <f t="shared" si="54"/>
        <v>167724</v>
      </c>
      <c r="D666" s="123"/>
      <c r="E666" s="124"/>
      <c r="F666" s="122"/>
      <c r="G666" s="122"/>
      <c r="H666" s="122"/>
      <c r="I666" s="122">
        <v>8180</v>
      </c>
      <c r="J666" s="122">
        <v>167724</v>
      </c>
      <c r="K666" s="123"/>
      <c r="L666" s="123"/>
      <c r="M666" s="122"/>
      <c r="N666" s="122"/>
      <c r="O666" s="122"/>
      <c r="P666" s="122"/>
      <c r="Q666" s="122"/>
      <c r="R666" s="43"/>
    </row>
    <row r="667" spans="1:18" s="9" customFormat="1" x14ac:dyDescent="0.25">
      <c r="A667" s="304">
        <v>12</v>
      </c>
      <c r="B667" s="293" t="s">
        <v>909</v>
      </c>
      <c r="C667" s="143">
        <f t="shared" si="54"/>
        <v>648384</v>
      </c>
      <c r="D667" s="123">
        <v>496594.8</v>
      </c>
      <c r="E667" s="124"/>
      <c r="F667" s="122"/>
      <c r="G667" s="122"/>
      <c r="H667" s="122"/>
      <c r="I667" s="122">
        <v>5090.1000000000004</v>
      </c>
      <c r="J667" s="122">
        <v>151789.20000000001</v>
      </c>
      <c r="K667" s="123"/>
      <c r="L667" s="123"/>
      <c r="M667" s="122"/>
      <c r="N667" s="122"/>
      <c r="O667" s="122"/>
      <c r="P667" s="122"/>
      <c r="Q667" s="122"/>
      <c r="R667" s="43"/>
    </row>
    <row r="668" spans="1:18" s="9" customFormat="1" x14ac:dyDescent="0.25">
      <c r="A668" s="304">
        <v>13</v>
      </c>
      <c r="B668" s="293" t="s">
        <v>1059</v>
      </c>
      <c r="C668" s="143">
        <f t="shared" si="54"/>
        <v>284000</v>
      </c>
      <c r="D668" s="123"/>
      <c r="E668" s="124"/>
      <c r="F668" s="122"/>
      <c r="G668" s="122"/>
      <c r="H668" s="122"/>
      <c r="I668" s="122">
        <v>5513.37</v>
      </c>
      <c r="J668" s="122">
        <v>284000</v>
      </c>
      <c r="K668" s="123"/>
      <c r="L668" s="123"/>
      <c r="M668" s="122"/>
      <c r="N668" s="122"/>
      <c r="O668" s="122"/>
      <c r="P668" s="122"/>
      <c r="Q668" s="122"/>
      <c r="R668" s="43"/>
    </row>
    <row r="669" spans="1:18" s="9" customFormat="1" x14ac:dyDescent="0.25">
      <c r="A669" s="304">
        <v>14</v>
      </c>
      <c r="B669" s="305" t="s">
        <v>292</v>
      </c>
      <c r="C669" s="58">
        <f t="shared" si="54"/>
        <v>2550761.37</v>
      </c>
      <c r="D669" s="12"/>
      <c r="E669" s="86"/>
      <c r="F669" s="7"/>
      <c r="G669" s="12">
        <v>1120</v>
      </c>
      <c r="H669" s="12">
        <v>2550761.37</v>
      </c>
      <c r="I669" s="12"/>
      <c r="J669" s="12"/>
      <c r="K669" s="12"/>
      <c r="L669" s="7"/>
      <c r="M669" s="7"/>
      <c r="N669" s="7"/>
      <c r="O669" s="7"/>
      <c r="P669" s="58"/>
      <c r="Q669" s="7"/>
      <c r="R669" s="43"/>
    </row>
    <row r="670" spans="1:18" s="9" customFormat="1" x14ac:dyDescent="0.25">
      <c r="A670" s="304">
        <v>15</v>
      </c>
      <c r="B670" s="305" t="s">
        <v>293</v>
      </c>
      <c r="C670" s="58">
        <f t="shared" si="54"/>
        <v>2576074.23</v>
      </c>
      <c r="D670" s="12"/>
      <c r="E670" s="86"/>
      <c r="F670" s="7"/>
      <c r="G670" s="12">
        <v>1180</v>
      </c>
      <c r="H670" s="12">
        <v>2576074.23</v>
      </c>
      <c r="I670" s="12"/>
      <c r="J670" s="12"/>
      <c r="K670" s="12"/>
      <c r="L670" s="7"/>
      <c r="M670" s="7"/>
      <c r="N670" s="7"/>
      <c r="O670" s="7"/>
      <c r="P670" s="58"/>
      <c r="Q670" s="7"/>
      <c r="R670" s="43"/>
    </row>
    <row r="671" spans="1:18" s="9" customFormat="1" x14ac:dyDescent="0.25">
      <c r="A671" s="304">
        <v>16</v>
      </c>
      <c r="B671" s="305" t="s">
        <v>294</v>
      </c>
      <c r="C671" s="58">
        <f t="shared" si="54"/>
        <v>2916687.23</v>
      </c>
      <c r="D671" s="12"/>
      <c r="E671" s="86"/>
      <c r="F671" s="7"/>
      <c r="G671" s="12">
        <v>1180</v>
      </c>
      <c r="H671" s="12">
        <v>2916687.23</v>
      </c>
      <c r="I671" s="12"/>
      <c r="J671" s="12"/>
      <c r="K671" s="12"/>
      <c r="L671" s="7"/>
      <c r="M671" s="7"/>
      <c r="N671" s="7"/>
      <c r="O671" s="7"/>
      <c r="P671" s="58"/>
      <c r="Q671" s="7"/>
      <c r="R671" s="43"/>
    </row>
    <row r="672" spans="1:18" s="9" customFormat="1" x14ac:dyDescent="0.25">
      <c r="A672" s="304">
        <v>17</v>
      </c>
      <c r="B672" s="305" t="s">
        <v>295</v>
      </c>
      <c r="C672" s="58">
        <f t="shared" si="54"/>
        <v>2930810.74</v>
      </c>
      <c r="D672" s="12"/>
      <c r="E672" s="86"/>
      <c r="F672" s="7"/>
      <c r="G672" s="12">
        <v>1170</v>
      </c>
      <c r="H672" s="12">
        <v>2930810.74</v>
      </c>
      <c r="I672" s="12"/>
      <c r="J672" s="12"/>
      <c r="K672" s="12"/>
      <c r="L672" s="7"/>
      <c r="M672" s="7"/>
      <c r="N672" s="7"/>
      <c r="O672" s="7"/>
      <c r="P672" s="58"/>
      <c r="Q672" s="7"/>
      <c r="R672" s="43"/>
    </row>
    <row r="673" spans="1:18" s="9" customFormat="1" x14ac:dyDescent="0.25">
      <c r="A673" s="304">
        <v>18</v>
      </c>
      <c r="B673" s="305" t="s">
        <v>945</v>
      </c>
      <c r="C673" s="58">
        <f t="shared" si="54"/>
        <v>3693134.34</v>
      </c>
      <c r="D673" s="12"/>
      <c r="E673" s="86"/>
      <c r="F673" s="7"/>
      <c r="G673" s="12">
        <v>1513</v>
      </c>
      <c r="H673" s="12">
        <v>3693134.34</v>
      </c>
      <c r="I673" s="12"/>
      <c r="J673" s="12"/>
      <c r="K673" s="12"/>
      <c r="L673" s="7"/>
      <c r="M673" s="7"/>
      <c r="N673" s="7"/>
      <c r="O673" s="7"/>
      <c r="P673" s="58"/>
      <c r="Q673" s="7"/>
      <c r="R673" s="43"/>
    </row>
    <row r="674" spans="1:18" s="9" customFormat="1" x14ac:dyDescent="0.25">
      <c r="A674" s="304">
        <v>19</v>
      </c>
      <c r="B674" s="305" t="s">
        <v>297</v>
      </c>
      <c r="C674" s="58">
        <f t="shared" si="54"/>
        <v>2133245.0699999998</v>
      </c>
      <c r="D674" s="12"/>
      <c r="E674" s="86"/>
      <c r="F674" s="7"/>
      <c r="G674" s="12">
        <v>867</v>
      </c>
      <c r="H674" s="12">
        <v>2133245.0699999998</v>
      </c>
      <c r="I674" s="12"/>
      <c r="J674" s="12"/>
      <c r="K674" s="12"/>
      <c r="L674" s="7"/>
      <c r="M674" s="7"/>
      <c r="N674" s="7"/>
      <c r="O674" s="7"/>
      <c r="P674" s="58"/>
      <c r="Q674" s="7"/>
      <c r="R674" s="43"/>
    </row>
    <row r="675" spans="1:18" s="9" customFormat="1" x14ac:dyDescent="0.25">
      <c r="A675" s="304">
        <v>20</v>
      </c>
      <c r="B675" s="293" t="s">
        <v>1060</v>
      </c>
      <c r="C675" s="143">
        <f t="shared" si="54"/>
        <v>228000</v>
      </c>
      <c r="D675" s="123"/>
      <c r="E675" s="124"/>
      <c r="F675" s="122"/>
      <c r="G675" s="122"/>
      <c r="H675" s="122"/>
      <c r="I675" s="122">
        <v>3316.1</v>
      </c>
      <c r="J675" s="122">
        <v>228000</v>
      </c>
      <c r="K675" s="123"/>
      <c r="L675" s="123"/>
      <c r="M675" s="122"/>
      <c r="N675" s="122"/>
      <c r="O675" s="122"/>
      <c r="P675" s="122"/>
      <c r="Q675" s="122"/>
      <c r="R675" s="43"/>
    </row>
    <row r="676" spans="1:18" s="9" customFormat="1" x14ac:dyDescent="0.25">
      <c r="A676" s="304">
        <v>21</v>
      </c>
      <c r="B676" s="305" t="s">
        <v>298</v>
      </c>
      <c r="C676" s="58">
        <f t="shared" si="54"/>
        <v>3303657.4</v>
      </c>
      <c r="D676" s="12"/>
      <c r="E676" s="86"/>
      <c r="F676" s="7"/>
      <c r="G676" s="12">
        <v>1030</v>
      </c>
      <c r="H676" s="12">
        <v>3303657.4</v>
      </c>
      <c r="I676" s="12"/>
      <c r="J676" s="12"/>
      <c r="K676" s="12"/>
      <c r="L676" s="7"/>
      <c r="M676" s="7"/>
      <c r="N676" s="7"/>
      <c r="O676" s="7"/>
      <c r="P676" s="58"/>
      <c r="Q676" s="7"/>
      <c r="R676" s="43"/>
    </row>
    <row r="677" spans="1:18" s="9" customFormat="1" x14ac:dyDescent="0.25">
      <c r="A677" s="304">
        <v>22</v>
      </c>
      <c r="B677" s="293" t="s">
        <v>1061</v>
      </c>
      <c r="C677" s="143">
        <f t="shared" si="54"/>
        <v>1028548.94</v>
      </c>
      <c r="D677" s="123"/>
      <c r="E677" s="124"/>
      <c r="F677" s="122"/>
      <c r="G677" s="122">
        <v>942.92</v>
      </c>
      <c r="H677" s="122">
        <v>701384.24</v>
      </c>
      <c r="I677" s="122">
        <v>7071.9</v>
      </c>
      <c r="J677" s="122">
        <v>327164.7</v>
      </c>
      <c r="K677" s="123"/>
      <c r="L677" s="123"/>
      <c r="M677" s="122"/>
      <c r="N677" s="122"/>
      <c r="O677" s="122"/>
      <c r="P677" s="122"/>
      <c r="Q677" s="122"/>
      <c r="R677" s="43"/>
    </row>
    <row r="678" spans="1:18" s="9" customFormat="1" x14ac:dyDescent="0.25">
      <c r="A678" s="304">
        <v>23</v>
      </c>
      <c r="B678" s="305" t="s">
        <v>299</v>
      </c>
      <c r="C678" s="58">
        <f t="shared" si="54"/>
        <v>3208840.4</v>
      </c>
      <c r="D678" s="12"/>
      <c r="E678" s="86"/>
      <c r="F678" s="7"/>
      <c r="G678" s="12">
        <v>1030</v>
      </c>
      <c r="H678" s="12">
        <v>3208840.4</v>
      </c>
      <c r="I678" s="12"/>
      <c r="J678" s="12"/>
      <c r="K678" s="12"/>
      <c r="L678" s="7"/>
      <c r="M678" s="7"/>
      <c r="N678" s="7"/>
      <c r="O678" s="7"/>
      <c r="P678" s="58"/>
      <c r="Q678" s="7"/>
      <c r="R678" s="43"/>
    </row>
    <row r="679" spans="1:18" s="9" customFormat="1" x14ac:dyDescent="0.25">
      <c r="A679" s="304">
        <v>24</v>
      </c>
      <c r="B679" s="305" t="s">
        <v>378</v>
      </c>
      <c r="C679" s="58">
        <f t="shared" si="54"/>
        <v>3000869.23</v>
      </c>
      <c r="D679" s="12"/>
      <c r="E679" s="86"/>
      <c r="F679" s="7"/>
      <c r="G679" s="12">
        <v>900</v>
      </c>
      <c r="H679" s="12">
        <v>3000869.23</v>
      </c>
      <c r="I679" s="12"/>
      <c r="J679" s="12"/>
      <c r="K679" s="12"/>
      <c r="L679" s="7"/>
      <c r="M679" s="7"/>
      <c r="N679" s="7"/>
      <c r="O679" s="7"/>
      <c r="P679" s="58"/>
      <c r="Q679" s="7"/>
      <c r="R679" s="43"/>
    </row>
    <row r="680" spans="1:18" s="9" customFormat="1" x14ac:dyDescent="0.25">
      <c r="A680" s="304">
        <v>25</v>
      </c>
      <c r="B680" s="293" t="s">
        <v>1062</v>
      </c>
      <c r="C680" s="143">
        <f t="shared" si="54"/>
        <v>180000</v>
      </c>
      <c r="D680" s="123"/>
      <c r="E680" s="124"/>
      <c r="F680" s="122"/>
      <c r="G680" s="122">
        <v>899.21</v>
      </c>
      <c r="H680" s="122">
        <v>180000</v>
      </c>
      <c r="I680" s="122"/>
      <c r="J680" s="122"/>
      <c r="K680" s="123"/>
      <c r="L680" s="123"/>
      <c r="M680" s="122"/>
      <c r="N680" s="122"/>
      <c r="O680" s="122"/>
      <c r="P680" s="122"/>
      <c r="Q680" s="122"/>
      <c r="R680" s="43"/>
    </row>
    <row r="681" spans="1:18" s="9" customFormat="1" x14ac:dyDescent="0.25">
      <c r="A681" s="304">
        <v>26</v>
      </c>
      <c r="B681" s="305" t="s">
        <v>413</v>
      </c>
      <c r="C681" s="58">
        <f t="shared" si="54"/>
        <v>2171708.38</v>
      </c>
      <c r="D681" s="12"/>
      <c r="E681" s="86"/>
      <c r="F681" s="7"/>
      <c r="G681" s="12">
        <v>940</v>
      </c>
      <c r="H681" s="12">
        <v>2171708.38</v>
      </c>
      <c r="I681" s="12"/>
      <c r="J681" s="12"/>
      <c r="K681" s="12"/>
      <c r="L681" s="7"/>
      <c r="M681" s="7"/>
      <c r="N681" s="7"/>
      <c r="O681" s="7"/>
      <c r="P681" s="58"/>
      <c r="Q681" s="7"/>
      <c r="R681" s="43"/>
    </row>
    <row r="682" spans="1:18" s="9" customFormat="1" x14ac:dyDescent="0.25">
      <c r="A682" s="304">
        <v>27</v>
      </c>
      <c r="B682" s="305" t="s">
        <v>300</v>
      </c>
      <c r="C682" s="58">
        <f t="shared" si="54"/>
        <v>4989370.05</v>
      </c>
      <c r="D682" s="12"/>
      <c r="E682" s="86"/>
      <c r="F682" s="7"/>
      <c r="G682" s="12">
        <v>1056</v>
      </c>
      <c r="H682" s="12">
        <v>4989370.05</v>
      </c>
      <c r="I682" s="12"/>
      <c r="J682" s="12"/>
      <c r="K682" s="12"/>
      <c r="L682" s="7"/>
      <c r="M682" s="7"/>
      <c r="N682" s="7"/>
      <c r="O682" s="7"/>
      <c r="P682" s="58"/>
      <c r="Q682" s="7"/>
      <c r="R682" s="43"/>
    </row>
    <row r="683" spans="1:18" s="9" customFormat="1" x14ac:dyDescent="0.25">
      <c r="A683" s="304">
        <v>28</v>
      </c>
      <c r="B683" s="305" t="s">
        <v>379</v>
      </c>
      <c r="C683" s="58">
        <f t="shared" si="54"/>
        <v>3102634.22</v>
      </c>
      <c r="D683" s="12"/>
      <c r="E683" s="86"/>
      <c r="F683" s="7"/>
      <c r="G683" s="12">
        <v>1220</v>
      </c>
      <c r="H683" s="12">
        <v>3102634.22</v>
      </c>
      <c r="I683" s="12"/>
      <c r="J683" s="12"/>
      <c r="K683" s="12"/>
      <c r="L683" s="7"/>
      <c r="M683" s="7"/>
      <c r="N683" s="7"/>
      <c r="O683" s="7"/>
      <c r="P683" s="58"/>
      <c r="Q683" s="7"/>
      <c r="R683" s="43"/>
    </row>
    <row r="684" spans="1:18" s="9" customFormat="1" x14ac:dyDescent="0.25">
      <c r="A684" s="304">
        <v>29</v>
      </c>
      <c r="B684" s="293" t="s">
        <v>1063</v>
      </c>
      <c r="C684" s="143">
        <f t="shared" si="54"/>
        <v>420000</v>
      </c>
      <c r="D684" s="123"/>
      <c r="E684" s="124"/>
      <c r="F684" s="122"/>
      <c r="G684" s="122"/>
      <c r="H684" s="122"/>
      <c r="I684" s="122"/>
      <c r="J684" s="122"/>
      <c r="K684" s="123">
        <v>3614.1</v>
      </c>
      <c r="L684" s="123">
        <v>420000</v>
      </c>
      <c r="M684" s="122"/>
      <c r="N684" s="122"/>
      <c r="O684" s="122"/>
      <c r="P684" s="122"/>
      <c r="Q684" s="122"/>
      <c r="R684" s="43"/>
    </row>
    <row r="685" spans="1:18" s="9" customFormat="1" x14ac:dyDescent="0.25">
      <c r="A685" s="304">
        <v>30</v>
      </c>
      <c r="B685" s="305" t="s">
        <v>944</v>
      </c>
      <c r="C685" s="58">
        <f t="shared" si="54"/>
        <v>3071701.76</v>
      </c>
      <c r="D685" s="12"/>
      <c r="E685" s="86"/>
      <c r="F685" s="7"/>
      <c r="G685" s="12">
        <v>947.29</v>
      </c>
      <c r="H685" s="12">
        <v>3071701.76</v>
      </c>
      <c r="I685" s="12"/>
      <c r="J685" s="12"/>
      <c r="K685" s="12"/>
      <c r="L685" s="7"/>
      <c r="M685" s="7"/>
      <c r="N685" s="7"/>
      <c r="O685" s="7"/>
      <c r="P685" s="58"/>
      <c r="Q685" s="7"/>
      <c r="R685" s="43"/>
    </row>
    <row r="686" spans="1:18" s="9" customFormat="1" x14ac:dyDescent="0.25">
      <c r="A686" s="304">
        <v>31</v>
      </c>
      <c r="B686" s="293" t="s">
        <v>1064</v>
      </c>
      <c r="C686" s="143">
        <f t="shared" si="54"/>
        <v>252547</v>
      </c>
      <c r="D686" s="123"/>
      <c r="E686" s="124"/>
      <c r="F686" s="122"/>
      <c r="G686" s="122"/>
      <c r="H686" s="122"/>
      <c r="I686" s="122">
        <v>3292</v>
      </c>
      <c r="J686" s="122">
        <v>252547</v>
      </c>
      <c r="K686" s="123"/>
      <c r="L686" s="123"/>
      <c r="M686" s="122"/>
      <c r="N686" s="122"/>
      <c r="O686" s="122"/>
      <c r="P686" s="122"/>
      <c r="Q686" s="122"/>
      <c r="R686" s="43"/>
    </row>
    <row r="687" spans="1:18" s="9" customFormat="1" x14ac:dyDescent="0.25">
      <c r="A687" s="304">
        <v>32</v>
      </c>
      <c r="B687" s="293" t="s">
        <v>1065</v>
      </c>
      <c r="C687" s="143">
        <f t="shared" si="54"/>
        <v>222482</v>
      </c>
      <c r="D687" s="123"/>
      <c r="E687" s="124"/>
      <c r="F687" s="122"/>
      <c r="G687" s="122"/>
      <c r="H687" s="122"/>
      <c r="I687" s="122">
        <v>4456.46</v>
      </c>
      <c r="J687" s="122">
        <v>222482</v>
      </c>
      <c r="K687" s="123"/>
      <c r="L687" s="123"/>
      <c r="M687" s="122"/>
      <c r="N687" s="122"/>
      <c r="O687" s="122"/>
      <c r="P687" s="122"/>
      <c r="Q687" s="122"/>
      <c r="R687" s="43"/>
    </row>
    <row r="688" spans="1:18" s="9" customFormat="1" x14ac:dyDescent="0.25">
      <c r="A688" s="304">
        <v>33</v>
      </c>
      <c r="B688" s="293" t="s">
        <v>137</v>
      </c>
      <c r="C688" s="143">
        <f t="shared" ref="C688:C719" si="55">D688+F688+H688+J688+L688+N688+P688+Q688</f>
        <v>216520</v>
      </c>
      <c r="D688" s="123"/>
      <c r="E688" s="124"/>
      <c r="F688" s="122"/>
      <c r="G688" s="122"/>
      <c r="H688" s="122"/>
      <c r="I688" s="122">
        <v>4687.6400000000003</v>
      </c>
      <c r="J688" s="122">
        <v>216520</v>
      </c>
      <c r="K688" s="123"/>
      <c r="L688" s="123"/>
      <c r="M688" s="122"/>
      <c r="N688" s="122"/>
      <c r="O688" s="122"/>
      <c r="P688" s="122"/>
      <c r="Q688" s="122"/>
      <c r="R688" s="43"/>
    </row>
    <row r="689" spans="1:18" s="9" customFormat="1" x14ac:dyDescent="0.25">
      <c r="A689" s="304">
        <v>34</v>
      </c>
      <c r="B689" s="293" t="s">
        <v>138</v>
      </c>
      <c r="C689" s="143">
        <f t="shared" si="55"/>
        <v>1499047.64</v>
      </c>
      <c r="D689" s="123"/>
      <c r="E689" s="124"/>
      <c r="F689" s="122"/>
      <c r="G689" s="122">
        <v>1431.2</v>
      </c>
      <c r="H689" s="122">
        <v>1499047.64</v>
      </c>
      <c r="I689" s="122"/>
      <c r="J689" s="122"/>
      <c r="K689" s="123"/>
      <c r="L689" s="123"/>
      <c r="M689" s="122"/>
      <c r="N689" s="122"/>
      <c r="O689" s="122"/>
      <c r="P689" s="122"/>
      <c r="Q689" s="122"/>
      <c r="R689" s="43"/>
    </row>
    <row r="690" spans="1:18" s="9" customFormat="1" x14ac:dyDescent="0.25">
      <c r="A690" s="304">
        <v>35</v>
      </c>
      <c r="B690" s="293" t="s">
        <v>912</v>
      </c>
      <c r="C690" s="143">
        <f t="shared" si="55"/>
        <v>309922</v>
      </c>
      <c r="D690" s="123">
        <v>309922</v>
      </c>
      <c r="E690" s="124"/>
      <c r="F690" s="122"/>
      <c r="G690" s="122"/>
      <c r="H690" s="122"/>
      <c r="I690" s="122"/>
      <c r="J690" s="122"/>
      <c r="K690" s="123"/>
      <c r="L690" s="123"/>
      <c r="M690" s="122"/>
      <c r="N690" s="122"/>
      <c r="O690" s="122"/>
      <c r="P690" s="122"/>
      <c r="Q690" s="122"/>
      <c r="R690" s="43"/>
    </row>
    <row r="691" spans="1:18" s="9" customFormat="1" x14ac:dyDescent="0.25">
      <c r="A691" s="304">
        <v>36</v>
      </c>
      <c r="B691" s="293" t="s">
        <v>913</v>
      </c>
      <c r="C691" s="143">
        <f t="shared" si="55"/>
        <v>369272</v>
      </c>
      <c r="D691" s="123">
        <v>369272</v>
      </c>
      <c r="E691" s="124"/>
      <c r="F691" s="122"/>
      <c r="G691" s="122"/>
      <c r="H691" s="122"/>
      <c r="I691" s="122"/>
      <c r="J691" s="122"/>
      <c r="K691" s="123"/>
      <c r="L691" s="123"/>
      <c r="M691" s="122"/>
      <c r="N691" s="122"/>
      <c r="O691" s="122"/>
      <c r="P691" s="122"/>
      <c r="Q691" s="122"/>
      <c r="R691" s="43"/>
    </row>
    <row r="692" spans="1:18" s="9" customFormat="1" x14ac:dyDescent="0.25">
      <c r="A692" s="304">
        <v>37</v>
      </c>
      <c r="B692" s="293" t="s">
        <v>1066</v>
      </c>
      <c r="C692" s="143">
        <f t="shared" si="55"/>
        <v>343690</v>
      </c>
      <c r="D692" s="123">
        <v>343690</v>
      </c>
      <c r="E692" s="124"/>
      <c r="F692" s="122"/>
      <c r="G692" s="122"/>
      <c r="H692" s="122"/>
      <c r="I692" s="122"/>
      <c r="J692" s="122"/>
      <c r="K692" s="123"/>
      <c r="L692" s="123"/>
      <c r="M692" s="122"/>
      <c r="N692" s="122"/>
      <c r="O692" s="122"/>
      <c r="P692" s="122"/>
      <c r="Q692" s="122"/>
      <c r="R692" s="43"/>
    </row>
    <row r="693" spans="1:18" s="9" customFormat="1" x14ac:dyDescent="0.25">
      <c r="A693" s="304">
        <v>38</v>
      </c>
      <c r="B693" s="293" t="s">
        <v>1067</v>
      </c>
      <c r="C693" s="143">
        <f t="shared" si="55"/>
        <v>215510</v>
      </c>
      <c r="D693" s="123">
        <v>215510</v>
      </c>
      <c r="E693" s="124"/>
      <c r="F693" s="122"/>
      <c r="G693" s="122"/>
      <c r="H693" s="122"/>
      <c r="I693" s="122"/>
      <c r="J693" s="122"/>
      <c r="K693" s="123"/>
      <c r="L693" s="123"/>
      <c r="M693" s="122"/>
      <c r="N693" s="122"/>
      <c r="O693" s="122"/>
      <c r="P693" s="122"/>
      <c r="Q693" s="122"/>
      <c r="R693" s="43"/>
    </row>
    <row r="694" spans="1:18" s="9" customFormat="1" x14ac:dyDescent="0.25">
      <c r="A694" s="304">
        <v>39</v>
      </c>
      <c r="B694" s="305" t="s">
        <v>446</v>
      </c>
      <c r="C694" s="58">
        <f t="shared" si="55"/>
        <v>3830672.51</v>
      </c>
      <c r="D694" s="12"/>
      <c r="E694" s="86"/>
      <c r="F694" s="7"/>
      <c r="G694" s="12">
        <v>1556</v>
      </c>
      <c r="H694" s="12">
        <v>3830672.51</v>
      </c>
      <c r="I694" s="12"/>
      <c r="J694" s="12"/>
      <c r="K694" s="12"/>
      <c r="L694" s="74"/>
      <c r="M694" s="74"/>
      <c r="N694" s="74"/>
      <c r="O694" s="74"/>
      <c r="P694" s="120"/>
      <c r="Q694" s="74"/>
      <c r="R694" s="43"/>
    </row>
    <row r="695" spans="1:18" s="9" customFormat="1" x14ac:dyDescent="0.25">
      <c r="A695" s="304">
        <v>40</v>
      </c>
      <c r="B695" s="305" t="s">
        <v>309</v>
      </c>
      <c r="C695" s="58">
        <f t="shared" si="55"/>
        <v>2016567.95</v>
      </c>
      <c r="D695" s="12"/>
      <c r="E695" s="86"/>
      <c r="F695" s="7"/>
      <c r="G695" s="12">
        <v>936</v>
      </c>
      <c r="H695" s="12">
        <v>2016567.95</v>
      </c>
      <c r="I695" s="12"/>
      <c r="J695" s="12"/>
      <c r="K695" s="12"/>
      <c r="L695" s="74"/>
      <c r="M695" s="74"/>
      <c r="N695" s="74"/>
      <c r="O695" s="74"/>
      <c r="P695" s="120"/>
      <c r="Q695" s="74"/>
      <c r="R695" s="43"/>
    </row>
    <row r="696" spans="1:18" s="9" customFormat="1" x14ac:dyDescent="0.25">
      <c r="A696" s="304">
        <v>41</v>
      </c>
      <c r="B696" s="305" t="s">
        <v>381</v>
      </c>
      <c r="C696" s="58">
        <f t="shared" si="55"/>
        <v>2481505.09</v>
      </c>
      <c r="D696" s="12"/>
      <c r="E696" s="86"/>
      <c r="F696" s="7"/>
      <c r="G696" s="12">
        <v>1200</v>
      </c>
      <c r="H696" s="12">
        <v>2481505.09</v>
      </c>
      <c r="I696" s="12"/>
      <c r="J696" s="12"/>
      <c r="K696" s="12"/>
      <c r="L696" s="74"/>
      <c r="M696" s="74"/>
      <c r="N696" s="74"/>
      <c r="O696" s="74"/>
      <c r="P696" s="120"/>
      <c r="Q696" s="74"/>
      <c r="R696" s="43"/>
    </row>
    <row r="697" spans="1:18" s="9" customFormat="1" x14ac:dyDescent="0.25">
      <c r="A697" s="304">
        <v>42</v>
      </c>
      <c r="B697" s="305" t="s">
        <v>382</v>
      </c>
      <c r="C697" s="58">
        <f t="shared" si="55"/>
        <v>2780841.46</v>
      </c>
      <c r="D697" s="12"/>
      <c r="E697" s="86"/>
      <c r="F697" s="7"/>
      <c r="G697" s="12">
        <v>1120</v>
      </c>
      <c r="H697" s="12">
        <v>2780841.46</v>
      </c>
      <c r="I697" s="12"/>
      <c r="J697" s="12"/>
      <c r="K697" s="12"/>
      <c r="L697" s="74"/>
      <c r="M697" s="74"/>
      <c r="N697" s="74"/>
      <c r="O697" s="74"/>
      <c r="P697" s="120"/>
      <c r="Q697" s="74"/>
      <c r="R697" s="43"/>
    </row>
    <row r="698" spans="1:18" s="9" customFormat="1" x14ac:dyDescent="0.25">
      <c r="A698" s="304">
        <v>43</v>
      </c>
      <c r="B698" s="305" t="s">
        <v>522</v>
      </c>
      <c r="C698" s="58">
        <f t="shared" si="55"/>
        <v>2263590.98</v>
      </c>
      <c r="D698" s="12"/>
      <c r="E698" s="86"/>
      <c r="F698" s="7"/>
      <c r="G698" s="12">
        <v>842</v>
      </c>
      <c r="H698" s="12">
        <v>2263590.98</v>
      </c>
      <c r="I698" s="12"/>
      <c r="J698" s="12"/>
      <c r="K698" s="12"/>
      <c r="L698" s="74"/>
      <c r="M698" s="74"/>
      <c r="N698" s="74"/>
      <c r="O698" s="74"/>
      <c r="P698" s="120"/>
      <c r="Q698" s="74"/>
      <c r="R698" s="43"/>
    </row>
    <row r="699" spans="1:18" s="9" customFormat="1" x14ac:dyDescent="0.25">
      <c r="A699" s="304">
        <v>44</v>
      </c>
      <c r="B699" s="305" t="s">
        <v>523</v>
      </c>
      <c r="C699" s="58">
        <f t="shared" si="55"/>
        <v>2240321.75</v>
      </c>
      <c r="D699" s="12"/>
      <c r="E699" s="86"/>
      <c r="F699" s="7"/>
      <c r="G699" s="12">
        <v>936</v>
      </c>
      <c r="H699" s="12">
        <v>2240321.75</v>
      </c>
      <c r="I699" s="12"/>
      <c r="J699" s="12"/>
      <c r="K699" s="12"/>
      <c r="L699" s="74"/>
      <c r="M699" s="74"/>
      <c r="N699" s="74"/>
      <c r="O699" s="74"/>
      <c r="P699" s="120"/>
      <c r="Q699" s="74"/>
      <c r="R699" s="43"/>
    </row>
    <row r="700" spans="1:18" s="9" customFormat="1" x14ac:dyDescent="0.25">
      <c r="A700" s="304">
        <v>45</v>
      </c>
      <c r="B700" s="305" t="s">
        <v>383</v>
      </c>
      <c r="C700" s="58">
        <f t="shared" si="55"/>
        <v>2005631.58</v>
      </c>
      <c r="D700" s="12"/>
      <c r="E700" s="86"/>
      <c r="F700" s="7"/>
      <c r="G700" s="12">
        <v>936</v>
      </c>
      <c r="H700" s="12">
        <v>2005631.58</v>
      </c>
      <c r="I700" s="12"/>
      <c r="J700" s="12"/>
      <c r="K700" s="12"/>
      <c r="L700" s="74"/>
      <c r="M700" s="74"/>
      <c r="N700" s="74"/>
      <c r="O700" s="74"/>
      <c r="P700" s="120"/>
      <c r="Q700" s="74"/>
      <c r="R700" s="43"/>
    </row>
    <row r="701" spans="1:18" s="9" customFormat="1" x14ac:dyDescent="0.25">
      <c r="A701" s="304">
        <v>46</v>
      </c>
      <c r="B701" s="305" t="s">
        <v>384</v>
      </c>
      <c r="C701" s="58">
        <f t="shared" si="55"/>
        <v>1972941.84</v>
      </c>
      <c r="D701" s="12"/>
      <c r="E701" s="86"/>
      <c r="F701" s="7"/>
      <c r="G701" s="12">
        <v>936</v>
      </c>
      <c r="H701" s="12">
        <v>1972941.84</v>
      </c>
      <c r="I701" s="12"/>
      <c r="J701" s="12"/>
      <c r="K701" s="12"/>
      <c r="L701" s="74"/>
      <c r="M701" s="74"/>
      <c r="N701" s="74"/>
      <c r="O701" s="74"/>
      <c r="P701" s="120"/>
      <c r="Q701" s="74"/>
      <c r="R701" s="43"/>
    </row>
    <row r="702" spans="1:18" s="9" customFormat="1" x14ac:dyDescent="0.25">
      <c r="A702" s="304">
        <v>47</v>
      </c>
      <c r="B702" s="305" t="s">
        <v>415</v>
      </c>
      <c r="C702" s="58">
        <f t="shared" si="55"/>
        <v>2711232.69</v>
      </c>
      <c r="D702" s="12"/>
      <c r="E702" s="86"/>
      <c r="F702" s="7"/>
      <c r="G702" s="12">
        <v>1230</v>
      </c>
      <c r="H702" s="12">
        <v>2711232.69</v>
      </c>
      <c r="I702" s="12"/>
      <c r="J702" s="12"/>
      <c r="K702" s="12"/>
      <c r="L702" s="74"/>
      <c r="M702" s="74"/>
      <c r="N702" s="74"/>
      <c r="O702" s="74"/>
      <c r="P702" s="120"/>
      <c r="Q702" s="74"/>
      <c r="R702" s="43"/>
    </row>
    <row r="703" spans="1:18" s="9" customFormat="1" x14ac:dyDescent="0.25">
      <c r="A703" s="304">
        <v>48</v>
      </c>
      <c r="B703" s="305" t="s">
        <v>310</v>
      </c>
      <c r="C703" s="58">
        <f t="shared" si="55"/>
        <v>4363220.42</v>
      </c>
      <c r="D703" s="12"/>
      <c r="E703" s="86"/>
      <c r="F703" s="7"/>
      <c r="G703" s="12">
        <v>1300</v>
      </c>
      <c r="H703" s="12">
        <v>4363220.42</v>
      </c>
      <c r="I703" s="12"/>
      <c r="J703" s="12"/>
      <c r="K703" s="12"/>
      <c r="L703" s="74"/>
      <c r="M703" s="74"/>
      <c r="N703" s="74"/>
      <c r="O703" s="74"/>
      <c r="P703" s="120"/>
      <c r="Q703" s="74"/>
      <c r="R703" s="43"/>
    </row>
    <row r="704" spans="1:18" s="9" customFormat="1" x14ac:dyDescent="0.25">
      <c r="A704" s="304">
        <v>49</v>
      </c>
      <c r="B704" s="305" t="s">
        <v>416</v>
      </c>
      <c r="C704" s="58">
        <f t="shared" si="55"/>
        <v>2044221.24</v>
      </c>
      <c r="D704" s="12"/>
      <c r="E704" s="86"/>
      <c r="F704" s="7"/>
      <c r="G704" s="12">
        <v>943</v>
      </c>
      <c r="H704" s="12">
        <v>2044221.24</v>
      </c>
      <c r="I704" s="12"/>
      <c r="J704" s="12"/>
      <c r="K704" s="12"/>
      <c r="L704" s="74"/>
      <c r="M704" s="74"/>
      <c r="N704" s="74"/>
      <c r="O704" s="74"/>
      <c r="P704" s="120"/>
      <c r="Q704" s="74"/>
      <c r="R704" s="43"/>
    </row>
    <row r="705" spans="1:18" s="9" customFormat="1" x14ac:dyDescent="0.25">
      <c r="A705" s="304">
        <v>50</v>
      </c>
      <c r="B705" s="305" t="s">
        <v>466</v>
      </c>
      <c r="C705" s="58">
        <f t="shared" si="55"/>
        <v>1987323.54</v>
      </c>
      <c r="D705" s="12"/>
      <c r="E705" s="86"/>
      <c r="F705" s="7"/>
      <c r="G705" s="12">
        <v>838</v>
      </c>
      <c r="H705" s="12">
        <v>1987323.54</v>
      </c>
      <c r="I705" s="12"/>
      <c r="J705" s="12"/>
      <c r="K705" s="12"/>
      <c r="L705" s="74"/>
      <c r="M705" s="74"/>
      <c r="N705" s="74"/>
      <c r="O705" s="74"/>
      <c r="P705" s="120"/>
      <c r="Q705" s="74"/>
      <c r="R705" s="43"/>
    </row>
    <row r="706" spans="1:18" s="9" customFormat="1" x14ac:dyDescent="0.25">
      <c r="A706" s="304">
        <v>51</v>
      </c>
      <c r="B706" s="305" t="s">
        <v>385</v>
      </c>
      <c r="C706" s="58">
        <f t="shared" si="55"/>
        <v>2816035.65</v>
      </c>
      <c r="D706" s="12"/>
      <c r="E706" s="86"/>
      <c r="F706" s="7"/>
      <c r="G706" s="12">
        <v>1310</v>
      </c>
      <c r="H706" s="12">
        <v>2816035.65</v>
      </c>
      <c r="I706" s="12"/>
      <c r="J706" s="12"/>
      <c r="K706" s="12"/>
      <c r="L706" s="74"/>
      <c r="M706" s="74"/>
      <c r="N706" s="74"/>
      <c r="O706" s="74"/>
      <c r="P706" s="120"/>
      <c r="Q706" s="74"/>
      <c r="R706" s="43"/>
    </row>
    <row r="707" spans="1:18" s="9" customFormat="1" x14ac:dyDescent="0.3">
      <c r="A707" s="75" t="s">
        <v>638</v>
      </c>
      <c r="B707" s="63"/>
      <c r="C707" s="57">
        <f t="shared" ref="C707:Q707" si="56">SUM(C708:C737)</f>
        <v>92228558.749999985</v>
      </c>
      <c r="D707" s="57">
        <f t="shared" si="56"/>
        <v>0</v>
      </c>
      <c r="E707" s="138">
        <f t="shared" si="56"/>
        <v>0</v>
      </c>
      <c r="F707" s="57">
        <f t="shared" si="56"/>
        <v>0</v>
      </c>
      <c r="G707" s="57">
        <f t="shared" si="56"/>
        <v>28773.830000000005</v>
      </c>
      <c r="H707" s="57">
        <f t="shared" si="56"/>
        <v>84090758.529999986</v>
      </c>
      <c r="I707" s="57">
        <f t="shared" si="56"/>
        <v>0</v>
      </c>
      <c r="J707" s="57">
        <f t="shared" si="56"/>
        <v>0</v>
      </c>
      <c r="K707" s="57">
        <f t="shared" si="56"/>
        <v>0</v>
      </c>
      <c r="L707" s="57">
        <f t="shared" si="56"/>
        <v>0</v>
      </c>
      <c r="M707" s="57">
        <f t="shared" si="56"/>
        <v>0</v>
      </c>
      <c r="N707" s="57">
        <f t="shared" si="56"/>
        <v>0</v>
      </c>
      <c r="O707" s="57">
        <f t="shared" si="56"/>
        <v>0</v>
      </c>
      <c r="P707" s="57">
        <f t="shared" si="56"/>
        <v>0</v>
      </c>
      <c r="Q707" s="28">
        <f t="shared" si="56"/>
        <v>8137800.2199999997</v>
      </c>
      <c r="R707" s="43"/>
    </row>
    <row r="708" spans="1:18" s="9" customFormat="1" x14ac:dyDescent="0.25">
      <c r="A708" s="304">
        <v>1</v>
      </c>
      <c r="B708" s="305" t="s">
        <v>949</v>
      </c>
      <c r="C708" s="58">
        <f t="shared" ref="C708:C737" si="57">D708+F708+H708+J708+L708+N708+P708+Q708</f>
        <v>3124989.46</v>
      </c>
      <c r="D708" s="12"/>
      <c r="E708" s="86"/>
      <c r="F708" s="7"/>
      <c r="G708" s="12">
        <v>1270</v>
      </c>
      <c r="H708" s="12">
        <v>3124989.46</v>
      </c>
      <c r="I708" s="12"/>
      <c r="J708" s="12"/>
      <c r="K708" s="12"/>
      <c r="L708" s="7"/>
      <c r="M708" s="7"/>
      <c r="N708" s="7"/>
      <c r="O708" s="7"/>
      <c r="P708" s="58"/>
      <c r="Q708" s="7"/>
      <c r="R708" s="43"/>
    </row>
    <row r="709" spans="1:18" s="9" customFormat="1" x14ac:dyDescent="0.25">
      <c r="A709" s="304">
        <v>2</v>
      </c>
      <c r="B709" s="305" t="s">
        <v>411</v>
      </c>
      <c r="C709" s="58">
        <f t="shared" si="57"/>
        <v>2574510.5099999998</v>
      </c>
      <c r="D709" s="12"/>
      <c r="E709" s="86"/>
      <c r="F709" s="7"/>
      <c r="G709" s="12">
        <v>997.63</v>
      </c>
      <c r="H709" s="12">
        <v>2574510.5099999998</v>
      </c>
      <c r="I709" s="12"/>
      <c r="J709" s="12"/>
      <c r="K709" s="12"/>
      <c r="L709" s="74"/>
      <c r="M709" s="74"/>
      <c r="N709" s="74"/>
      <c r="O709" s="74"/>
      <c r="P709" s="120"/>
      <c r="Q709" s="74"/>
      <c r="R709" s="43"/>
    </row>
    <row r="710" spans="1:18" s="9" customFormat="1" x14ac:dyDescent="0.25">
      <c r="A710" s="304">
        <v>3</v>
      </c>
      <c r="B710" s="305" t="s">
        <v>936</v>
      </c>
      <c r="C710" s="58">
        <f t="shared" si="57"/>
        <v>3579590.65</v>
      </c>
      <c r="D710" s="12"/>
      <c r="E710" s="86"/>
      <c r="F710" s="7"/>
      <c r="G710" s="12">
        <v>1296</v>
      </c>
      <c r="H710" s="12">
        <v>3579590.65</v>
      </c>
      <c r="I710" s="12"/>
      <c r="J710" s="12"/>
      <c r="K710" s="12"/>
      <c r="L710" s="74"/>
      <c r="M710" s="74"/>
      <c r="N710" s="74"/>
      <c r="O710" s="74"/>
      <c r="P710" s="120"/>
      <c r="Q710" s="74"/>
      <c r="R710" s="43"/>
    </row>
    <row r="711" spans="1:18" s="9" customFormat="1" x14ac:dyDescent="0.25">
      <c r="A711" s="304">
        <v>4</v>
      </c>
      <c r="B711" s="305" t="s">
        <v>935</v>
      </c>
      <c r="C711" s="58">
        <f t="shared" si="57"/>
        <v>3050924.01</v>
      </c>
      <c r="D711" s="12"/>
      <c r="E711" s="86"/>
      <c r="F711" s="7"/>
      <c r="G711" s="12">
        <v>1182.24</v>
      </c>
      <c r="H711" s="12">
        <v>3050924.01</v>
      </c>
      <c r="I711" s="12"/>
      <c r="J711" s="12"/>
      <c r="K711" s="12"/>
      <c r="L711" s="74"/>
      <c r="M711" s="74"/>
      <c r="N711" s="74"/>
      <c r="O711" s="74"/>
      <c r="P711" s="120"/>
      <c r="Q711" s="74"/>
      <c r="R711" s="43"/>
    </row>
    <row r="712" spans="1:18" s="9" customFormat="1" x14ac:dyDescent="0.25">
      <c r="A712" s="304">
        <v>5</v>
      </c>
      <c r="B712" s="305" t="s">
        <v>412</v>
      </c>
      <c r="C712" s="58">
        <f t="shared" si="57"/>
        <v>2391325.1800000002</v>
      </c>
      <c r="D712" s="12"/>
      <c r="E712" s="86"/>
      <c r="F712" s="7"/>
      <c r="G712" s="12">
        <v>926.64</v>
      </c>
      <c r="H712" s="12">
        <v>2391325.1800000002</v>
      </c>
      <c r="I712" s="12"/>
      <c r="J712" s="12"/>
      <c r="K712" s="12"/>
      <c r="L712" s="74"/>
      <c r="M712" s="74"/>
      <c r="N712" s="74"/>
      <c r="O712" s="74"/>
      <c r="P712" s="120"/>
      <c r="Q712" s="74"/>
      <c r="R712" s="43"/>
    </row>
    <row r="713" spans="1:18" s="9" customFormat="1" x14ac:dyDescent="0.25">
      <c r="A713" s="304">
        <v>6</v>
      </c>
      <c r="B713" s="305" t="s">
        <v>445</v>
      </c>
      <c r="C713" s="58">
        <f t="shared" si="57"/>
        <v>4743010.7</v>
      </c>
      <c r="D713" s="12"/>
      <c r="E713" s="86"/>
      <c r="F713" s="7"/>
      <c r="G713" s="12">
        <v>1310.72</v>
      </c>
      <c r="H713" s="12">
        <v>4743010.7</v>
      </c>
      <c r="I713" s="12"/>
      <c r="J713" s="12"/>
      <c r="K713" s="12"/>
      <c r="L713" s="74"/>
      <c r="M713" s="74"/>
      <c r="N713" s="74"/>
      <c r="O713" s="74"/>
      <c r="P713" s="120"/>
      <c r="Q713" s="74"/>
      <c r="R713" s="43"/>
    </row>
    <row r="714" spans="1:18" s="9" customFormat="1" x14ac:dyDescent="0.25">
      <c r="A714" s="304">
        <v>7</v>
      </c>
      <c r="B714" s="305" t="s">
        <v>765</v>
      </c>
      <c r="C714" s="58">
        <f t="shared" si="57"/>
        <v>3471398.83</v>
      </c>
      <c r="D714" s="12"/>
      <c r="E714" s="86"/>
      <c r="F714" s="7"/>
      <c r="G714" s="12">
        <v>1140.75</v>
      </c>
      <c r="H714" s="12">
        <v>3471398.83</v>
      </c>
      <c r="I714" s="12"/>
      <c r="J714" s="12"/>
      <c r="K714" s="12"/>
      <c r="L714" s="74"/>
      <c r="M714" s="74"/>
      <c r="N714" s="74"/>
      <c r="O714" s="74"/>
      <c r="P714" s="120"/>
      <c r="Q714" s="74"/>
      <c r="R714" s="43"/>
    </row>
    <row r="715" spans="1:18" s="9" customFormat="1" x14ac:dyDescent="0.25">
      <c r="A715" s="304">
        <v>8</v>
      </c>
      <c r="B715" s="305" t="s">
        <v>764</v>
      </c>
      <c r="C715" s="58">
        <f t="shared" si="57"/>
        <v>1338424.02</v>
      </c>
      <c r="D715" s="12"/>
      <c r="E715" s="86"/>
      <c r="F715" s="7"/>
      <c r="G715" s="12">
        <v>439.82</v>
      </c>
      <c r="H715" s="12">
        <v>1338424.02</v>
      </c>
      <c r="I715" s="12"/>
      <c r="J715" s="12"/>
      <c r="K715" s="12"/>
      <c r="L715" s="74"/>
      <c r="M715" s="74"/>
      <c r="N715" s="74"/>
      <c r="O715" s="74"/>
      <c r="P715" s="120"/>
      <c r="Q715" s="74"/>
      <c r="R715" s="43"/>
    </row>
    <row r="716" spans="1:18" s="9" customFormat="1" x14ac:dyDescent="0.25">
      <c r="A716" s="304">
        <v>9</v>
      </c>
      <c r="B716" s="305" t="s">
        <v>766</v>
      </c>
      <c r="C716" s="58">
        <f t="shared" si="57"/>
        <v>4145211.99</v>
      </c>
      <c r="D716" s="12"/>
      <c r="E716" s="86"/>
      <c r="F716" s="7"/>
      <c r="G716" s="12">
        <v>1362.17</v>
      </c>
      <c r="H716" s="12">
        <v>4145211.99</v>
      </c>
      <c r="I716" s="12"/>
      <c r="J716" s="12"/>
      <c r="K716" s="12"/>
      <c r="L716" s="74"/>
      <c r="M716" s="74"/>
      <c r="N716" s="74"/>
      <c r="O716" s="74"/>
      <c r="P716" s="120"/>
      <c r="Q716" s="74"/>
      <c r="R716" s="43"/>
    </row>
    <row r="717" spans="1:18" s="9" customFormat="1" x14ac:dyDescent="0.25">
      <c r="A717" s="304">
        <v>10</v>
      </c>
      <c r="B717" s="305" t="s">
        <v>768</v>
      </c>
      <c r="C717" s="58">
        <f t="shared" si="57"/>
        <v>3360485.18</v>
      </c>
      <c r="D717" s="12"/>
      <c r="E717" s="86"/>
      <c r="F717" s="7"/>
      <c r="G717" s="12">
        <v>1302.2</v>
      </c>
      <c r="H717" s="12">
        <v>3360485.18</v>
      </c>
      <c r="I717" s="12"/>
      <c r="J717" s="12"/>
      <c r="K717" s="12"/>
      <c r="L717" s="74"/>
      <c r="M717" s="74"/>
      <c r="N717" s="74"/>
      <c r="O717" s="74"/>
      <c r="P717" s="120"/>
      <c r="Q717" s="74"/>
      <c r="R717" s="43"/>
    </row>
    <row r="718" spans="1:18" s="9" customFormat="1" x14ac:dyDescent="0.25">
      <c r="A718" s="304">
        <v>11</v>
      </c>
      <c r="B718" s="305" t="s">
        <v>519</v>
      </c>
      <c r="C718" s="58">
        <f t="shared" si="57"/>
        <v>8137800.2199999997</v>
      </c>
      <c r="D718" s="12"/>
      <c r="E718" s="86"/>
      <c r="F718" s="7"/>
      <c r="G718" s="12"/>
      <c r="H718" s="12"/>
      <c r="I718" s="12"/>
      <c r="J718" s="12"/>
      <c r="K718" s="12"/>
      <c r="L718" s="7"/>
      <c r="M718" s="7"/>
      <c r="N718" s="7"/>
      <c r="O718" s="7"/>
      <c r="P718" s="58"/>
      <c r="Q718" s="7">
        <v>8137800.2199999997</v>
      </c>
      <c r="R718" s="43"/>
    </row>
    <row r="719" spans="1:18" s="9" customFormat="1" x14ac:dyDescent="0.25">
      <c r="A719" s="304">
        <v>12</v>
      </c>
      <c r="B719" s="305" t="s">
        <v>296</v>
      </c>
      <c r="C719" s="58">
        <f t="shared" si="57"/>
        <v>2230909.36</v>
      </c>
      <c r="D719" s="12"/>
      <c r="E719" s="86"/>
      <c r="F719" s="7"/>
      <c r="G719" s="12">
        <v>960</v>
      </c>
      <c r="H719" s="12">
        <v>2230909.36</v>
      </c>
      <c r="I719" s="12"/>
      <c r="J719" s="12"/>
      <c r="K719" s="12"/>
      <c r="L719" s="7"/>
      <c r="M719" s="7"/>
      <c r="N719" s="7"/>
      <c r="O719" s="7"/>
      <c r="P719" s="58"/>
      <c r="Q719" s="7"/>
      <c r="R719" s="43"/>
    </row>
    <row r="720" spans="1:18" s="9" customFormat="1" x14ac:dyDescent="0.25">
      <c r="A720" s="304">
        <v>13</v>
      </c>
      <c r="B720" s="305" t="s">
        <v>301</v>
      </c>
      <c r="C720" s="58">
        <f t="shared" si="57"/>
        <v>1271795.2</v>
      </c>
      <c r="D720" s="12"/>
      <c r="E720" s="86"/>
      <c r="F720" s="7"/>
      <c r="G720" s="12">
        <v>449</v>
      </c>
      <c r="H720" s="12">
        <v>1271795.2</v>
      </c>
      <c r="I720" s="12"/>
      <c r="J720" s="12"/>
      <c r="K720" s="12"/>
      <c r="L720" s="7"/>
      <c r="M720" s="7"/>
      <c r="N720" s="7"/>
      <c r="O720" s="7"/>
      <c r="P720" s="58"/>
      <c r="Q720" s="7"/>
      <c r="R720" s="43"/>
    </row>
    <row r="721" spans="1:18" s="9" customFormat="1" x14ac:dyDescent="0.25">
      <c r="A721" s="304">
        <v>14</v>
      </c>
      <c r="B721" s="305" t="s">
        <v>938</v>
      </c>
      <c r="C721" s="58">
        <f t="shared" si="57"/>
        <v>2209182.37</v>
      </c>
      <c r="D721" s="12"/>
      <c r="E721" s="86"/>
      <c r="F721" s="7"/>
      <c r="G721" s="12">
        <v>856.06</v>
      </c>
      <c r="H721" s="12">
        <v>2209182.37</v>
      </c>
      <c r="I721" s="12"/>
      <c r="J721" s="12"/>
      <c r="K721" s="12"/>
      <c r="L721" s="7"/>
      <c r="M721" s="7"/>
      <c r="N721" s="7"/>
      <c r="O721" s="7"/>
      <c r="P721" s="58"/>
      <c r="Q721" s="7"/>
      <c r="R721" s="43"/>
    </row>
    <row r="722" spans="1:18" s="9" customFormat="1" x14ac:dyDescent="0.25">
      <c r="A722" s="304">
        <v>15</v>
      </c>
      <c r="B722" s="305" t="s">
        <v>414</v>
      </c>
      <c r="C722" s="58">
        <f t="shared" si="57"/>
        <v>2364191.5</v>
      </c>
      <c r="D722" s="12"/>
      <c r="E722" s="86"/>
      <c r="F722" s="7"/>
      <c r="G722" s="12">
        <v>916.11</v>
      </c>
      <c r="H722" s="12">
        <v>2364191.5</v>
      </c>
      <c r="I722" s="12"/>
      <c r="J722" s="12"/>
      <c r="K722" s="12"/>
      <c r="L722" s="74"/>
      <c r="M722" s="74"/>
      <c r="N722" s="74"/>
      <c r="O722" s="74"/>
      <c r="P722" s="120"/>
      <c r="Q722" s="74"/>
      <c r="R722" s="43"/>
    </row>
    <row r="723" spans="1:18" s="9" customFormat="1" x14ac:dyDescent="0.25">
      <c r="A723" s="304">
        <v>16</v>
      </c>
      <c r="B723" s="331" t="s">
        <v>302</v>
      </c>
      <c r="C723" s="58">
        <f t="shared" si="57"/>
        <v>2942556.04</v>
      </c>
      <c r="D723" s="12"/>
      <c r="E723" s="86"/>
      <c r="F723" s="7"/>
      <c r="G723" s="12">
        <v>966.96</v>
      </c>
      <c r="H723" s="12">
        <v>2942556.04</v>
      </c>
      <c r="I723" s="12"/>
      <c r="J723" s="12"/>
      <c r="K723" s="12"/>
      <c r="L723" s="74"/>
      <c r="M723" s="74"/>
      <c r="N723" s="74"/>
      <c r="O723" s="74"/>
      <c r="P723" s="120"/>
      <c r="Q723" s="74"/>
      <c r="R723" s="43"/>
    </row>
    <row r="724" spans="1:18" s="9" customFormat="1" x14ac:dyDescent="0.25">
      <c r="A724" s="304">
        <v>17</v>
      </c>
      <c r="B724" s="305" t="s">
        <v>901</v>
      </c>
      <c r="C724" s="58">
        <f t="shared" si="57"/>
        <v>4761826.54</v>
      </c>
      <c r="D724" s="12"/>
      <c r="E724" s="86"/>
      <c r="F724" s="7"/>
      <c r="G724" s="12">
        <v>1100.5</v>
      </c>
      <c r="H724" s="12">
        <v>4761826.54</v>
      </c>
      <c r="I724" s="12"/>
      <c r="J724" s="12"/>
      <c r="K724" s="12"/>
      <c r="L724" s="7"/>
      <c r="M724" s="7"/>
      <c r="N724" s="7"/>
      <c r="O724" s="7"/>
      <c r="P724" s="58"/>
      <c r="Q724" s="7"/>
      <c r="R724" s="43"/>
    </row>
    <row r="725" spans="1:18" s="9" customFormat="1" x14ac:dyDescent="0.25">
      <c r="A725" s="304">
        <v>18</v>
      </c>
      <c r="B725" s="305" t="s">
        <v>303</v>
      </c>
      <c r="C725" s="58">
        <f t="shared" si="57"/>
        <v>4262104.45</v>
      </c>
      <c r="D725" s="12"/>
      <c r="E725" s="86"/>
      <c r="F725" s="7"/>
      <c r="G725" s="12">
        <v>886</v>
      </c>
      <c r="H725" s="12">
        <v>4262104.45</v>
      </c>
      <c r="I725" s="12"/>
      <c r="J725" s="12"/>
      <c r="K725" s="12"/>
      <c r="L725" s="7"/>
      <c r="M725" s="7"/>
      <c r="N725" s="7"/>
      <c r="O725" s="7"/>
      <c r="P725" s="58"/>
      <c r="Q725" s="7"/>
      <c r="R725" s="43"/>
    </row>
    <row r="726" spans="1:18" s="9" customFormat="1" x14ac:dyDescent="0.25">
      <c r="A726" s="304">
        <v>19</v>
      </c>
      <c r="B726" s="331" t="s">
        <v>304</v>
      </c>
      <c r="C726" s="58">
        <f t="shared" si="57"/>
        <v>2498373.21</v>
      </c>
      <c r="D726" s="12"/>
      <c r="E726" s="86"/>
      <c r="F726" s="7"/>
      <c r="G726" s="12">
        <v>968.13</v>
      </c>
      <c r="H726" s="12">
        <v>2498373.21</v>
      </c>
      <c r="I726" s="12"/>
      <c r="J726" s="12"/>
      <c r="K726" s="12"/>
      <c r="L726" s="74"/>
      <c r="M726" s="74"/>
      <c r="N726" s="74"/>
      <c r="O726" s="74"/>
      <c r="P726" s="120"/>
      <c r="Q726" s="74"/>
      <c r="R726" s="43"/>
    </row>
    <row r="727" spans="1:18" s="9" customFormat="1" x14ac:dyDescent="0.25">
      <c r="A727" s="304">
        <v>20</v>
      </c>
      <c r="B727" s="331" t="s">
        <v>305</v>
      </c>
      <c r="C727" s="58">
        <f t="shared" si="57"/>
        <v>2360786.13</v>
      </c>
      <c r="D727" s="12"/>
      <c r="E727" s="86"/>
      <c r="F727" s="7"/>
      <c r="G727" s="12">
        <v>914.81</v>
      </c>
      <c r="H727" s="12">
        <v>2360786.13</v>
      </c>
      <c r="I727" s="12"/>
      <c r="J727" s="12"/>
      <c r="K727" s="12"/>
      <c r="L727" s="74"/>
      <c r="M727" s="74"/>
      <c r="N727" s="74"/>
      <c r="O727" s="74"/>
      <c r="P727" s="120"/>
      <c r="Q727" s="74"/>
      <c r="R727" s="43"/>
    </row>
    <row r="728" spans="1:18" s="9" customFormat="1" x14ac:dyDescent="0.25">
      <c r="A728" s="304">
        <v>21</v>
      </c>
      <c r="B728" s="331" t="s">
        <v>534</v>
      </c>
      <c r="C728" s="58">
        <f t="shared" si="57"/>
        <v>2436195.4700000002</v>
      </c>
      <c r="D728" s="12"/>
      <c r="E728" s="86"/>
      <c r="F728" s="7"/>
      <c r="G728" s="12">
        <v>944.03</v>
      </c>
      <c r="H728" s="12">
        <v>2436195.4700000002</v>
      </c>
      <c r="I728" s="12"/>
      <c r="J728" s="12"/>
      <c r="K728" s="12"/>
      <c r="L728" s="74"/>
      <c r="M728" s="74"/>
      <c r="N728" s="74"/>
      <c r="O728" s="74"/>
      <c r="P728" s="120"/>
      <c r="Q728" s="74"/>
      <c r="R728" s="43"/>
    </row>
    <row r="729" spans="1:18" s="9" customFormat="1" x14ac:dyDescent="0.25">
      <c r="A729" s="304">
        <v>22</v>
      </c>
      <c r="B729" s="305" t="s">
        <v>306</v>
      </c>
      <c r="C729" s="58">
        <f t="shared" si="57"/>
        <v>3595263.54</v>
      </c>
      <c r="D729" s="12"/>
      <c r="E729" s="86"/>
      <c r="F729" s="7"/>
      <c r="G729" s="12">
        <v>681</v>
      </c>
      <c r="H729" s="12">
        <v>3595263.54</v>
      </c>
      <c r="I729" s="12"/>
      <c r="J729" s="12"/>
      <c r="K729" s="12"/>
      <c r="L729" s="74"/>
      <c r="M729" s="74"/>
      <c r="N729" s="74"/>
      <c r="O729" s="74"/>
      <c r="P729" s="120"/>
      <c r="Q729" s="74"/>
      <c r="R729" s="43"/>
    </row>
    <row r="730" spans="1:18" s="9" customFormat="1" x14ac:dyDescent="0.25">
      <c r="A730" s="304">
        <v>23</v>
      </c>
      <c r="B730" s="305" t="s">
        <v>307</v>
      </c>
      <c r="C730" s="58">
        <f t="shared" si="57"/>
        <v>3065411.07</v>
      </c>
      <c r="D730" s="12"/>
      <c r="E730" s="86"/>
      <c r="F730" s="7"/>
      <c r="G730" s="12">
        <v>1007.33</v>
      </c>
      <c r="H730" s="12">
        <v>3065411.07</v>
      </c>
      <c r="I730" s="12"/>
      <c r="J730" s="12"/>
      <c r="K730" s="12"/>
      <c r="L730" s="74"/>
      <c r="M730" s="74"/>
      <c r="N730" s="74"/>
      <c r="O730" s="74"/>
      <c r="P730" s="120"/>
      <c r="Q730" s="74"/>
      <c r="R730" s="43"/>
    </row>
    <row r="731" spans="1:18" s="9" customFormat="1" x14ac:dyDescent="0.25">
      <c r="A731" s="304">
        <v>24</v>
      </c>
      <c r="B731" s="305" t="s">
        <v>521</v>
      </c>
      <c r="C731" s="58">
        <f t="shared" si="57"/>
        <v>2436205.38</v>
      </c>
      <c r="D731" s="12"/>
      <c r="E731" s="86"/>
      <c r="F731" s="7"/>
      <c r="G731" s="12">
        <v>944.03</v>
      </c>
      <c r="H731" s="12">
        <v>2436205.38</v>
      </c>
      <c r="I731" s="12"/>
      <c r="J731" s="12"/>
      <c r="K731" s="12"/>
      <c r="L731" s="74"/>
      <c r="M731" s="74"/>
      <c r="N731" s="74"/>
      <c r="O731" s="74"/>
      <c r="P731" s="120"/>
      <c r="Q731" s="74"/>
      <c r="R731" s="43"/>
    </row>
    <row r="732" spans="1:18" s="9" customFormat="1" x14ac:dyDescent="0.25">
      <c r="A732" s="304">
        <v>25</v>
      </c>
      <c r="B732" s="305" t="s">
        <v>308</v>
      </c>
      <c r="C732" s="58">
        <f t="shared" si="57"/>
        <v>2436197.87</v>
      </c>
      <c r="D732" s="12"/>
      <c r="E732" s="86"/>
      <c r="F732" s="7"/>
      <c r="G732" s="12">
        <v>944.03</v>
      </c>
      <c r="H732" s="12">
        <v>2436197.87</v>
      </c>
      <c r="I732" s="12"/>
      <c r="J732" s="12"/>
      <c r="K732" s="12"/>
      <c r="L732" s="74"/>
      <c r="M732" s="74"/>
      <c r="N732" s="74"/>
      <c r="O732" s="74"/>
      <c r="P732" s="120"/>
      <c r="Q732" s="74"/>
      <c r="R732" s="43"/>
    </row>
    <row r="733" spans="1:18" s="9" customFormat="1" x14ac:dyDescent="0.25">
      <c r="A733" s="304">
        <v>26</v>
      </c>
      <c r="B733" s="305" t="s">
        <v>447</v>
      </c>
      <c r="C733" s="58">
        <f t="shared" si="57"/>
        <v>3022737.17</v>
      </c>
      <c r="D733" s="12"/>
      <c r="E733" s="86"/>
      <c r="F733" s="7"/>
      <c r="G733" s="12">
        <v>1341</v>
      </c>
      <c r="H733" s="12">
        <v>3022737.17</v>
      </c>
      <c r="I733" s="12"/>
      <c r="J733" s="12"/>
      <c r="K733" s="12"/>
      <c r="L733" s="74"/>
      <c r="M733" s="74"/>
      <c r="N733" s="74"/>
      <c r="O733" s="74"/>
      <c r="P733" s="120"/>
      <c r="Q733" s="74"/>
      <c r="R733" s="43"/>
    </row>
    <row r="734" spans="1:18" s="9" customFormat="1" x14ac:dyDescent="0.25">
      <c r="A734" s="304">
        <v>27</v>
      </c>
      <c r="B734" s="305" t="s">
        <v>380</v>
      </c>
      <c r="C734" s="58">
        <f t="shared" si="57"/>
        <v>2018182.3</v>
      </c>
      <c r="D734" s="12"/>
      <c r="E734" s="86"/>
      <c r="F734" s="7"/>
      <c r="G734" s="12">
        <v>557.72</v>
      </c>
      <c r="H734" s="12">
        <v>2018182.3</v>
      </c>
      <c r="I734" s="12"/>
      <c r="J734" s="12"/>
      <c r="K734" s="12"/>
      <c r="L734" s="74"/>
      <c r="M734" s="74"/>
      <c r="N734" s="74"/>
      <c r="O734" s="74"/>
      <c r="P734" s="120"/>
      <c r="Q734" s="74"/>
      <c r="R734" s="43"/>
    </row>
    <row r="735" spans="1:18" s="9" customFormat="1" x14ac:dyDescent="0.25">
      <c r="A735" s="304">
        <v>28</v>
      </c>
      <c r="B735" s="305" t="s">
        <v>484</v>
      </c>
      <c r="C735" s="58">
        <f t="shared" si="57"/>
        <v>2233291.7000000002</v>
      </c>
      <c r="D735" s="12"/>
      <c r="E735" s="86"/>
      <c r="F735" s="7"/>
      <c r="G735" s="12">
        <v>1142.27</v>
      </c>
      <c r="H735" s="12">
        <v>2233291.7000000002</v>
      </c>
      <c r="I735" s="12"/>
      <c r="J735" s="12"/>
      <c r="K735" s="12"/>
      <c r="L735" s="74"/>
      <c r="M735" s="74"/>
      <c r="N735" s="74"/>
      <c r="O735" s="74"/>
      <c r="P735" s="120"/>
      <c r="Q735" s="74"/>
      <c r="R735" s="43"/>
    </row>
    <row r="736" spans="1:18" s="9" customFormat="1" x14ac:dyDescent="0.25">
      <c r="A736" s="304">
        <v>29</v>
      </c>
      <c r="B736" s="305" t="s">
        <v>500</v>
      </c>
      <c r="C736" s="58">
        <f t="shared" si="57"/>
        <v>4167484.85</v>
      </c>
      <c r="D736" s="12"/>
      <c r="E736" s="86"/>
      <c r="F736" s="7"/>
      <c r="G736" s="12">
        <v>1124.68</v>
      </c>
      <c r="H736" s="12">
        <v>4167484.85</v>
      </c>
      <c r="I736" s="12"/>
      <c r="J736" s="12"/>
      <c r="K736" s="12"/>
      <c r="L736" s="74"/>
      <c r="M736" s="74"/>
      <c r="N736" s="74"/>
      <c r="O736" s="74"/>
      <c r="P736" s="120"/>
      <c r="Q736" s="74"/>
      <c r="R736" s="43"/>
    </row>
    <row r="737" spans="1:18" s="9" customFormat="1" x14ac:dyDescent="0.25">
      <c r="A737" s="304">
        <v>30</v>
      </c>
      <c r="B737" s="305" t="s">
        <v>311</v>
      </c>
      <c r="C737" s="58">
        <f t="shared" si="57"/>
        <v>1998193.85</v>
      </c>
      <c r="D737" s="12"/>
      <c r="E737" s="86"/>
      <c r="F737" s="7"/>
      <c r="G737" s="12">
        <v>842</v>
      </c>
      <c r="H737" s="12">
        <v>1998193.85</v>
      </c>
      <c r="I737" s="12"/>
      <c r="J737" s="12"/>
      <c r="K737" s="12"/>
      <c r="L737" s="74"/>
      <c r="M737" s="74"/>
      <c r="N737" s="74"/>
      <c r="O737" s="74"/>
      <c r="P737" s="120"/>
      <c r="Q737" s="74"/>
      <c r="R737" s="43"/>
    </row>
    <row r="738" spans="1:18" s="9" customFormat="1" ht="20.25" customHeight="1" x14ac:dyDescent="0.3">
      <c r="A738" s="75" t="s">
        <v>778</v>
      </c>
      <c r="B738" s="63"/>
      <c r="C738" s="28">
        <f t="shared" ref="C738:Q738" si="58">SUM(C739:C778)</f>
        <v>124370092.93000001</v>
      </c>
      <c r="D738" s="28">
        <f t="shared" si="58"/>
        <v>12436702.239999998</v>
      </c>
      <c r="E738" s="196">
        <f t="shared" si="58"/>
        <v>2</v>
      </c>
      <c r="F738" s="28">
        <f t="shared" si="58"/>
        <v>4429478.9800000004</v>
      </c>
      <c r="G738" s="28">
        <f t="shared" si="58"/>
        <v>34449.97</v>
      </c>
      <c r="H738" s="28">
        <f t="shared" si="58"/>
        <v>95268428.25999999</v>
      </c>
      <c r="I738" s="28">
        <f t="shared" si="58"/>
        <v>5515.7</v>
      </c>
      <c r="J738" s="28">
        <f t="shared" si="58"/>
        <v>606952</v>
      </c>
      <c r="K738" s="28">
        <f t="shared" si="58"/>
        <v>11001.599999999999</v>
      </c>
      <c r="L738" s="28">
        <f t="shared" si="58"/>
        <v>5538897.0499999998</v>
      </c>
      <c r="M738" s="28">
        <f t="shared" si="58"/>
        <v>0</v>
      </c>
      <c r="N738" s="28">
        <f t="shared" si="58"/>
        <v>0</v>
      </c>
      <c r="O738" s="28">
        <f t="shared" si="58"/>
        <v>0</v>
      </c>
      <c r="P738" s="28">
        <f t="shared" si="58"/>
        <v>0</v>
      </c>
      <c r="Q738" s="28">
        <f t="shared" si="58"/>
        <v>6089634.4000000004</v>
      </c>
      <c r="R738" s="261"/>
    </row>
    <row r="739" spans="1:18" s="9" customFormat="1" x14ac:dyDescent="0.25">
      <c r="A739" s="304">
        <v>1</v>
      </c>
      <c r="B739" s="236" t="s">
        <v>950</v>
      </c>
      <c r="C739" s="58">
        <f t="shared" ref="C739:C778" si="59">D739+F739+H739+J739+L739+N739+P739+Q739</f>
        <v>3127723</v>
      </c>
      <c r="D739" s="12"/>
      <c r="E739" s="86"/>
      <c r="F739" s="7"/>
      <c r="G739" s="12">
        <v>1212</v>
      </c>
      <c r="H739" s="27">
        <v>3127723</v>
      </c>
      <c r="I739" s="12"/>
      <c r="J739" s="12"/>
      <c r="K739" s="12"/>
      <c r="L739" s="74"/>
      <c r="M739" s="74"/>
      <c r="N739" s="74"/>
      <c r="O739" s="74"/>
      <c r="P739" s="120"/>
      <c r="Q739" s="7"/>
      <c r="R739" s="43"/>
    </row>
    <row r="740" spans="1:18" s="9" customFormat="1" x14ac:dyDescent="0.25">
      <c r="A740" s="304">
        <v>2</v>
      </c>
      <c r="B740" s="331" t="s">
        <v>902</v>
      </c>
      <c r="C740" s="58">
        <f t="shared" si="59"/>
        <v>3752129.97</v>
      </c>
      <c r="D740" s="12"/>
      <c r="E740" s="86"/>
      <c r="F740" s="7"/>
      <c r="G740" s="12">
        <v>1233</v>
      </c>
      <c r="H740" s="12">
        <v>3752129.97</v>
      </c>
      <c r="I740" s="12"/>
      <c r="J740" s="12"/>
      <c r="K740" s="12"/>
      <c r="L740" s="74"/>
      <c r="M740" s="74"/>
      <c r="N740" s="74"/>
      <c r="O740" s="74"/>
      <c r="P740" s="120"/>
      <c r="Q740" s="7"/>
      <c r="R740" s="43"/>
    </row>
    <row r="741" spans="1:18" s="9" customFormat="1" x14ac:dyDescent="0.25">
      <c r="A741" s="304">
        <v>3</v>
      </c>
      <c r="B741" s="318" t="s">
        <v>131</v>
      </c>
      <c r="C741" s="58">
        <f t="shared" si="59"/>
        <v>3401270</v>
      </c>
      <c r="D741" s="12"/>
      <c r="E741" s="86"/>
      <c r="F741" s="7"/>
      <c r="G741" s="12">
        <v>1318</v>
      </c>
      <c r="H741" s="27">
        <v>3401270</v>
      </c>
      <c r="I741" s="12"/>
      <c r="J741" s="12"/>
      <c r="K741" s="12"/>
      <c r="L741" s="74"/>
      <c r="M741" s="74"/>
      <c r="N741" s="74"/>
      <c r="O741" s="74"/>
      <c r="P741" s="120"/>
      <c r="Q741" s="7"/>
      <c r="R741" s="43"/>
    </row>
    <row r="742" spans="1:18" s="9" customFormat="1" x14ac:dyDescent="0.25">
      <c r="A742" s="304">
        <v>4</v>
      </c>
      <c r="B742" s="305" t="s">
        <v>771</v>
      </c>
      <c r="C742" s="58">
        <f t="shared" si="59"/>
        <v>6089634.4000000004</v>
      </c>
      <c r="D742" s="12"/>
      <c r="E742" s="86"/>
      <c r="F742" s="7"/>
      <c r="G742" s="12"/>
      <c r="H742" s="12"/>
      <c r="I742" s="12"/>
      <c r="J742" s="12"/>
      <c r="K742" s="12"/>
      <c r="L742" s="74"/>
      <c r="M742" s="74"/>
      <c r="N742" s="74"/>
      <c r="O742" s="74"/>
      <c r="P742" s="120"/>
      <c r="Q742" s="7">
        <v>6089634.4000000004</v>
      </c>
      <c r="R742" s="43"/>
    </row>
    <row r="743" spans="1:18" s="9" customFormat="1" x14ac:dyDescent="0.25">
      <c r="A743" s="304">
        <v>5</v>
      </c>
      <c r="B743" s="318" t="s">
        <v>773</v>
      </c>
      <c r="C743" s="58">
        <f t="shared" si="59"/>
        <v>3119167</v>
      </c>
      <c r="D743" s="12"/>
      <c r="E743" s="86"/>
      <c r="F743" s="7"/>
      <c r="G743" s="12">
        <v>1025</v>
      </c>
      <c r="H743" s="27">
        <v>3119167</v>
      </c>
      <c r="I743" s="12"/>
      <c r="J743" s="12"/>
      <c r="K743" s="12"/>
      <c r="L743" s="74"/>
      <c r="M743" s="74"/>
      <c r="N743" s="74"/>
      <c r="O743" s="74"/>
      <c r="P743" s="120"/>
      <c r="Q743" s="7"/>
      <c r="R743" s="43"/>
    </row>
    <row r="744" spans="1:18" s="9" customFormat="1" x14ac:dyDescent="0.25">
      <c r="A744" s="304">
        <v>6</v>
      </c>
      <c r="B744" s="318" t="s">
        <v>774</v>
      </c>
      <c r="C744" s="58">
        <f t="shared" si="59"/>
        <v>3484338</v>
      </c>
      <c r="D744" s="12"/>
      <c r="E744" s="86"/>
      <c r="F744" s="7"/>
      <c r="G744" s="12">
        <v>1145</v>
      </c>
      <c r="H744" s="27">
        <v>3484338</v>
      </c>
      <c r="I744" s="12"/>
      <c r="J744" s="12"/>
      <c r="K744" s="12"/>
      <c r="L744" s="74"/>
      <c r="M744" s="74"/>
      <c r="N744" s="74"/>
      <c r="O744" s="74"/>
      <c r="P744" s="120"/>
      <c r="Q744" s="7"/>
      <c r="R744" s="43"/>
    </row>
    <row r="745" spans="1:18" s="9" customFormat="1" x14ac:dyDescent="0.25">
      <c r="A745" s="304">
        <v>7</v>
      </c>
      <c r="B745" s="305" t="s">
        <v>767</v>
      </c>
      <c r="C745" s="58">
        <f t="shared" si="59"/>
        <v>2214739.4900000002</v>
      </c>
      <c r="D745" s="12"/>
      <c r="E745" s="86">
        <v>1</v>
      </c>
      <c r="F745" s="7">
        <v>2214739.4900000002</v>
      </c>
      <c r="G745" s="12"/>
      <c r="H745" s="12"/>
      <c r="I745" s="12"/>
      <c r="J745" s="12"/>
      <c r="K745" s="12"/>
      <c r="L745" s="74"/>
      <c r="M745" s="74"/>
      <c r="N745" s="74"/>
      <c r="O745" s="74"/>
      <c r="P745" s="120"/>
      <c r="Q745" s="7"/>
      <c r="R745" s="43"/>
    </row>
    <row r="746" spans="1:18" s="9" customFormat="1" x14ac:dyDescent="0.25">
      <c r="A746" s="304">
        <v>8</v>
      </c>
      <c r="B746" s="305" t="s">
        <v>772</v>
      </c>
      <c r="C746" s="58">
        <f t="shared" si="59"/>
        <v>2214739.4900000002</v>
      </c>
      <c r="D746" s="12"/>
      <c r="E746" s="86">
        <v>1</v>
      </c>
      <c r="F746" s="7">
        <v>2214739.4900000002</v>
      </c>
      <c r="G746" s="12"/>
      <c r="H746" s="12"/>
      <c r="I746" s="12"/>
      <c r="J746" s="12"/>
      <c r="K746" s="12"/>
      <c r="L746" s="74"/>
      <c r="M746" s="74"/>
      <c r="N746" s="74"/>
      <c r="O746" s="74"/>
      <c r="P746" s="120"/>
      <c r="Q746" s="7"/>
      <c r="R746" s="43"/>
    </row>
    <row r="747" spans="1:18" s="9" customFormat="1" x14ac:dyDescent="0.25">
      <c r="A747" s="304">
        <v>9</v>
      </c>
      <c r="B747" s="318" t="s">
        <v>775</v>
      </c>
      <c r="C747" s="58">
        <f t="shared" si="59"/>
        <v>8390067.0500000007</v>
      </c>
      <c r="D747" s="12"/>
      <c r="E747" s="86"/>
      <c r="F747" s="7"/>
      <c r="G747" s="12">
        <v>1318</v>
      </c>
      <c r="H747" s="27">
        <v>3401270</v>
      </c>
      <c r="I747" s="12"/>
      <c r="J747" s="12"/>
      <c r="K747" s="12">
        <v>5064.82</v>
      </c>
      <c r="L747" s="7">
        <v>4988797.05</v>
      </c>
      <c r="M747" s="74"/>
      <c r="N747" s="74"/>
      <c r="O747" s="74"/>
      <c r="P747" s="120"/>
      <c r="Q747" s="7"/>
      <c r="R747" s="43"/>
    </row>
    <row r="748" spans="1:18" s="9" customFormat="1" x14ac:dyDescent="0.25">
      <c r="A748" s="304">
        <v>10</v>
      </c>
      <c r="B748" s="318" t="s">
        <v>776</v>
      </c>
      <c r="C748" s="58">
        <f t="shared" si="59"/>
        <v>2443856</v>
      </c>
      <c r="D748" s="12"/>
      <c r="E748" s="86"/>
      <c r="F748" s="7"/>
      <c r="G748" s="12">
        <v>947</v>
      </c>
      <c r="H748" s="27">
        <v>2443856</v>
      </c>
      <c r="I748" s="12"/>
      <c r="J748" s="12"/>
      <c r="K748" s="12"/>
      <c r="L748" s="74"/>
      <c r="M748" s="74"/>
      <c r="N748" s="74"/>
      <c r="O748" s="74"/>
      <c r="P748" s="120"/>
      <c r="Q748" s="7"/>
      <c r="R748" s="43"/>
    </row>
    <row r="749" spans="1:18" s="9" customFormat="1" x14ac:dyDescent="0.25">
      <c r="A749" s="304">
        <v>11</v>
      </c>
      <c r="B749" s="305" t="s">
        <v>908</v>
      </c>
      <c r="C749" s="58">
        <f t="shared" si="59"/>
        <v>606952</v>
      </c>
      <c r="D749" s="12"/>
      <c r="E749" s="86"/>
      <c r="F749" s="7"/>
      <c r="G749" s="12"/>
      <c r="H749" s="12"/>
      <c r="I749" s="12">
        <v>5515.7</v>
      </c>
      <c r="J749" s="12">
        <v>606952</v>
      </c>
      <c r="K749" s="12"/>
      <c r="L749" s="7"/>
      <c r="M749" s="7"/>
      <c r="N749" s="7"/>
      <c r="O749" s="7"/>
      <c r="P749" s="58"/>
      <c r="Q749" s="7"/>
      <c r="R749" s="43"/>
    </row>
    <row r="750" spans="1:18" s="9" customFormat="1" x14ac:dyDescent="0.25">
      <c r="A750" s="304">
        <v>12</v>
      </c>
      <c r="B750" s="367" t="s">
        <v>909</v>
      </c>
      <c r="C750" s="58">
        <f t="shared" si="59"/>
        <v>142420</v>
      </c>
      <c r="D750" s="12">
        <v>142420</v>
      </c>
      <c r="E750" s="86"/>
      <c r="F750" s="7"/>
      <c r="G750" s="12"/>
      <c r="H750" s="12"/>
      <c r="I750" s="12"/>
      <c r="J750" s="12"/>
      <c r="K750" s="12"/>
      <c r="L750" s="7"/>
      <c r="M750" s="7"/>
      <c r="N750" s="7"/>
      <c r="O750" s="7"/>
      <c r="P750" s="58"/>
      <c r="Q750" s="7"/>
      <c r="R750" s="43"/>
    </row>
    <row r="751" spans="1:18" s="9" customFormat="1" x14ac:dyDescent="0.25">
      <c r="A751" s="304">
        <v>13</v>
      </c>
      <c r="B751" s="367" t="s">
        <v>769</v>
      </c>
      <c r="C751" s="58">
        <f t="shared" si="59"/>
        <v>3741011.31</v>
      </c>
      <c r="D751" s="12"/>
      <c r="E751" s="86"/>
      <c r="F751" s="7"/>
      <c r="G751" s="12">
        <v>1449.65</v>
      </c>
      <c r="H751" s="12">
        <v>3741011.31</v>
      </c>
      <c r="I751" s="12"/>
      <c r="J751" s="12"/>
      <c r="K751" s="12"/>
      <c r="L751" s="74"/>
      <c r="M751" s="74"/>
      <c r="N751" s="74"/>
      <c r="O751" s="74"/>
      <c r="P751" s="120"/>
      <c r="Q751" s="7"/>
      <c r="R751" s="43"/>
    </row>
    <row r="752" spans="1:18" s="9" customFormat="1" x14ac:dyDescent="0.25">
      <c r="A752" s="304">
        <v>14</v>
      </c>
      <c r="B752" s="305" t="s">
        <v>770</v>
      </c>
      <c r="C752" s="58">
        <f t="shared" si="59"/>
        <v>3689191.3</v>
      </c>
      <c r="D752" s="12"/>
      <c r="E752" s="86"/>
      <c r="F752" s="7"/>
      <c r="G752" s="12">
        <v>1429.57</v>
      </c>
      <c r="H752" s="12">
        <v>3689191.3</v>
      </c>
      <c r="I752" s="12"/>
      <c r="J752" s="12"/>
      <c r="K752" s="12"/>
      <c r="L752" s="74"/>
      <c r="M752" s="74"/>
      <c r="N752" s="74"/>
      <c r="O752" s="74"/>
      <c r="P752" s="120"/>
      <c r="Q752" s="7"/>
      <c r="R752" s="43"/>
    </row>
    <row r="753" spans="1:18" s="9" customFormat="1" x14ac:dyDescent="0.25">
      <c r="A753" s="304">
        <v>15</v>
      </c>
      <c r="B753" s="236" t="s">
        <v>132</v>
      </c>
      <c r="C753" s="58">
        <f t="shared" si="59"/>
        <v>8719944.3499999996</v>
      </c>
      <c r="D753" s="12">
        <v>5145772.3499999996</v>
      </c>
      <c r="E753" s="86"/>
      <c r="F753" s="7"/>
      <c r="G753" s="12">
        <v>1385</v>
      </c>
      <c r="H753" s="27">
        <v>3574172</v>
      </c>
      <c r="I753" s="12"/>
      <c r="J753" s="12"/>
      <c r="K753" s="12"/>
      <c r="L753" s="74"/>
      <c r="M753" s="74"/>
      <c r="N753" s="74"/>
      <c r="O753" s="74"/>
      <c r="P753" s="120"/>
      <c r="Q753" s="7"/>
      <c r="R753" s="43"/>
    </row>
    <row r="754" spans="1:18" s="9" customFormat="1" x14ac:dyDescent="0.25">
      <c r="A754" s="304">
        <v>16</v>
      </c>
      <c r="B754" s="305" t="s">
        <v>907</v>
      </c>
      <c r="C754" s="58">
        <f t="shared" si="59"/>
        <v>2576529.2799999998</v>
      </c>
      <c r="D754" s="12">
        <v>2576529.2799999998</v>
      </c>
      <c r="E754" s="86"/>
      <c r="F754" s="7"/>
      <c r="G754" s="12"/>
      <c r="H754" s="12"/>
      <c r="I754" s="12"/>
      <c r="J754" s="12"/>
      <c r="K754" s="12"/>
      <c r="L754" s="7"/>
      <c r="M754" s="7"/>
      <c r="N754" s="7"/>
      <c r="O754" s="7"/>
      <c r="P754" s="58"/>
      <c r="Q754" s="7"/>
      <c r="R754" s="43"/>
    </row>
    <row r="755" spans="1:18" s="9" customFormat="1" x14ac:dyDescent="0.25">
      <c r="A755" s="304">
        <v>17</v>
      </c>
      <c r="B755" s="305" t="s">
        <v>903</v>
      </c>
      <c r="C755" s="58">
        <f t="shared" si="59"/>
        <v>2916111.9</v>
      </c>
      <c r="D755" s="12"/>
      <c r="E755" s="86"/>
      <c r="F755" s="7"/>
      <c r="G755" s="12">
        <v>1130</v>
      </c>
      <c r="H755" s="12">
        <v>2916111.9</v>
      </c>
      <c r="I755" s="12"/>
      <c r="J755" s="12"/>
      <c r="K755" s="12"/>
      <c r="L755" s="74"/>
      <c r="M755" s="74"/>
      <c r="N755" s="74"/>
      <c r="O755" s="74"/>
      <c r="P755" s="120"/>
      <c r="Q755" s="7"/>
      <c r="R755" s="43"/>
    </row>
    <row r="756" spans="1:18" s="9" customFormat="1" x14ac:dyDescent="0.25">
      <c r="A756" s="304">
        <v>18</v>
      </c>
      <c r="B756" s="305" t="s">
        <v>1181</v>
      </c>
      <c r="C756" s="58">
        <f t="shared" si="59"/>
        <v>2912886.11</v>
      </c>
      <c r="D756" s="12"/>
      <c r="E756" s="86"/>
      <c r="F756" s="7"/>
      <c r="G756" s="12">
        <v>1128.75</v>
      </c>
      <c r="H756" s="12">
        <v>2912886.11</v>
      </c>
      <c r="I756" s="12"/>
      <c r="J756" s="12"/>
      <c r="K756" s="12"/>
      <c r="L756" s="74"/>
      <c r="M756" s="74"/>
      <c r="N756" s="74"/>
      <c r="O756" s="74"/>
      <c r="P756" s="120"/>
      <c r="Q756" s="7"/>
      <c r="R756" s="43"/>
    </row>
    <row r="757" spans="1:18" s="9" customFormat="1" x14ac:dyDescent="0.25">
      <c r="A757" s="304">
        <v>19</v>
      </c>
      <c r="B757" s="236" t="s">
        <v>133</v>
      </c>
      <c r="C757" s="58">
        <f t="shared" si="59"/>
        <v>3411592</v>
      </c>
      <c r="D757" s="12"/>
      <c r="E757" s="86"/>
      <c r="F757" s="7"/>
      <c r="G757" s="12">
        <v>1322</v>
      </c>
      <c r="H757" s="27">
        <v>3411592</v>
      </c>
      <c r="I757" s="12"/>
      <c r="J757" s="12"/>
      <c r="K757" s="12"/>
      <c r="L757" s="74"/>
      <c r="M757" s="74"/>
      <c r="N757" s="74"/>
      <c r="O757" s="74"/>
      <c r="P757" s="120"/>
      <c r="Q757" s="7"/>
      <c r="R757" s="43"/>
    </row>
    <row r="758" spans="1:18" s="9" customFormat="1" x14ac:dyDescent="0.25">
      <c r="A758" s="304">
        <v>20</v>
      </c>
      <c r="B758" s="305" t="s">
        <v>520</v>
      </c>
      <c r="C758" s="58">
        <f t="shared" si="59"/>
        <v>4077740</v>
      </c>
      <c r="D758" s="12"/>
      <c r="E758" s="86"/>
      <c r="F758" s="7"/>
      <c r="G758" s="12">
        <v>1340</v>
      </c>
      <c r="H758" s="12">
        <v>4077740</v>
      </c>
      <c r="I758" s="12"/>
      <c r="J758" s="12"/>
      <c r="K758" s="12"/>
      <c r="L758" s="74"/>
      <c r="M758" s="74"/>
      <c r="N758" s="74"/>
      <c r="O758" s="74"/>
      <c r="P758" s="120"/>
      <c r="Q758" s="7"/>
      <c r="R758" s="43"/>
    </row>
    <row r="759" spans="1:18" s="9" customFormat="1" x14ac:dyDescent="0.25">
      <c r="A759" s="304">
        <v>21</v>
      </c>
      <c r="B759" s="236" t="s">
        <v>134</v>
      </c>
      <c r="C759" s="58">
        <f t="shared" si="59"/>
        <v>2659660</v>
      </c>
      <c r="D759" s="12"/>
      <c r="E759" s="86"/>
      <c r="F759" s="7"/>
      <c r="G759" s="12">
        <v>874</v>
      </c>
      <c r="H759" s="27">
        <v>2659660</v>
      </c>
      <c r="I759" s="12"/>
      <c r="J759" s="12"/>
      <c r="K759" s="12"/>
      <c r="L759" s="74"/>
      <c r="M759" s="74"/>
      <c r="N759" s="74"/>
      <c r="O759" s="74"/>
      <c r="P759" s="120"/>
      <c r="Q759" s="7"/>
      <c r="R759" s="43"/>
    </row>
    <row r="760" spans="1:18" s="9" customFormat="1" x14ac:dyDescent="0.25">
      <c r="A760" s="304">
        <v>22</v>
      </c>
      <c r="B760" s="236" t="s">
        <v>904</v>
      </c>
      <c r="C760" s="58">
        <f t="shared" si="59"/>
        <v>3290303.25</v>
      </c>
      <c r="D760" s="12"/>
      <c r="E760" s="86"/>
      <c r="F760" s="7"/>
      <c r="G760" s="12">
        <v>1275</v>
      </c>
      <c r="H760" s="27">
        <v>3290303.25</v>
      </c>
      <c r="I760" s="12"/>
      <c r="J760" s="12"/>
      <c r="K760" s="12"/>
      <c r="L760" s="74"/>
      <c r="M760" s="74"/>
      <c r="N760" s="74"/>
      <c r="O760" s="74"/>
      <c r="P760" s="120"/>
      <c r="Q760" s="7"/>
      <c r="R760" s="43"/>
    </row>
    <row r="761" spans="1:18" s="9" customFormat="1" x14ac:dyDescent="0.25">
      <c r="A761" s="304">
        <v>23</v>
      </c>
      <c r="B761" s="236" t="s">
        <v>135</v>
      </c>
      <c r="C761" s="58">
        <f t="shared" si="59"/>
        <v>2921366</v>
      </c>
      <c r="D761" s="12"/>
      <c r="E761" s="86"/>
      <c r="F761" s="7"/>
      <c r="G761" s="12">
        <v>960</v>
      </c>
      <c r="H761" s="27">
        <v>2921366</v>
      </c>
      <c r="I761" s="12"/>
      <c r="J761" s="12"/>
      <c r="K761" s="12"/>
      <c r="L761" s="74"/>
      <c r="M761" s="74"/>
      <c r="N761" s="74"/>
      <c r="O761" s="74"/>
      <c r="P761" s="120"/>
      <c r="Q761" s="7"/>
      <c r="R761" s="43"/>
    </row>
    <row r="762" spans="1:18" s="9" customFormat="1" x14ac:dyDescent="0.25">
      <c r="A762" s="304">
        <v>24</v>
      </c>
      <c r="B762" s="236" t="s">
        <v>136</v>
      </c>
      <c r="C762" s="58">
        <f t="shared" si="59"/>
        <v>4859814</v>
      </c>
      <c r="D762" s="12"/>
      <c r="E762" s="86"/>
      <c r="F762" s="7"/>
      <c r="G762" s="12">
        <v>1597</v>
      </c>
      <c r="H762" s="27">
        <v>4859814</v>
      </c>
      <c r="I762" s="12"/>
      <c r="J762" s="12"/>
      <c r="K762" s="12"/>
      <c r="L762" s="74"/>
      <c r="M762" s="74"/>
      <c r="N762" s="74"/>
      <c r="O762" s="74"/>
      <c r="P762" s="120"/>
      <c r="Q762" s="7"/>
      <c r="R762" s="43"/>
    </row>
    <row r="763" spans="1:18" s="9" customFormat="1" x14ac:dyDescent="0.25">
      <c r="A763" s="304">
        <v>25</v>
      </c>
      <c r="B763" s="236" t="s">
        <v>906</v>
      </c>
      <c r="C763" s="58">
        <f t="shared" si="59"/>
        <v>2812326.4</v>
      </c>
      <c r="D763" s="12"/>
      <c r="E763" s="86"/>
      <c r="F763" s="7"/>
      <c r="G763" s="12">
        <v>924</v>
      </c>
      <c r="H763" s="27">
        <v>2812326.4</v>
      </c>
      <c r="I763" s="12"/>
      <c r="J763" s="12"/>
      <c r="K763" s="12"/>
      <c r="L763" s="74"/>
      <c r="M763" s="74"/>
      <c r="N763" s="74"/>
      <c r="O763" s="74"/>
      <c r="P763" s="120"/>
      <c r="Q763" s="7"/>
      <c r="R763" s="43"/>
    </row>
    <row r="764" spans="1:18" s="9" customFormat="1" x14ac:dyDescent="0.25">
      <c r="A764" s="304">
        <v>26</v>
      </c>
      <c r="B764" s="367" t="s">
        <v>910</v>
      </c>
      <c r="C764" s="58">
        <f t="shared" si="59"/>
        <v>420000</v>
      </c>
      <c r="D764" s="12"/>
      <c r="E764" s="86"/>
      <c r="F764" s="7"/>
      <c r="G764" s="12"/>
      <c r="H764" s="12"/>
      <c r="I764" s="12"/>
      <c r="J764" s="12"/>
      <c r="K764" s="12">
        <v>3372.47</v>
      </c>
      <c r="L764" s="7">
        <v>420000</v>
      </c>
      <c r="M764" s="7"/>
      <c r="N764" s="7"/>
      <c r="O764" s="7"/>
      <c r="P764" s="58"/>
      <c r="Q764" s="7"/>
      <c r="R764" s="43"/>
    </row>
    <row r="765" spans="1:18" s="9" customFormat="1" x14ac:dyDescent="0.25">
      <c r="A765" s="304">
        <v>27</v>
      </c>
      <c r="B765" s="305" t="s">
        <v>911</v>
      </c>
      <c r="C765" s="58">
        <f t="shared" si="59"/>
        <v>4042204.61</v>
      </c>
      <c r="D765" s="12">
        <v>4042204.61</v>
      </c>
      <c r="E765" s="86"/>
      <c r="F765" s="7"/>
      <c r="G765" s="12"/>
      <c r="H765" s="12"/>
      <c r="I765" s="12"/>
      <c r="J765" s="12"/>
      <c r="K765" s="12"/>
      <c r="L765" s="7"/>
      <c r="M765" s="7"/>
      <c r="N765" s="7"/>
      <c r="O765" s="7"/>
      <c r="P765" s="58"/>
      <c r="Q765" s="7"/>
      <c r="R765" s="43"/>
    </row>
    <row r="766" spans="1:18" s="9" customFormat="1" x14ac:dyDescent="0.25">
      <c r="A766" s="304">
        <v>28</v>
      </c>
      <c r="B766" s="305" t="s">
        <v>1182</v>
      </c>
      <c r="C766" s="58">
        <f t="shared" si="59"/>
        <v>6892598.8499999996</v>
      </c>
      <c r="D766" s="12"/>
      <c r="E766" s="86"/>
      <c r="F766" s="7"/>
      <c r="G766" s="12">
        <v>2265</v>
      </c>
      <c r="H766" s="12">
        <v>6892598.8499999996</v>
      </c>
      <c r="I766" s="12"/>
      <c r="J766" s="12"/>
      <c r="K766" s="12"/>
      <c r="L766" s="7"/>
      <c r="M766" s="7"/>
      <c r="N766" s="7"/>
      <c r="O766" s="7"/>
      <c r="P766" s="58"/>
      <c r="Q766" s="7"/>
      <c r="R766" s="43"/>
    </row>
    <row r="767" spans="1:18" s="9" customFormat="1" x14ac:dyDescent="0.25">
      <c r="A767" s="304">
        <v>29</v>
      </c>
      <c r="B767" s="236" t="s">
        <v>137</v>
      </c>
      <c r="C767" s="58">
        <f t="shared" si="59"/>
        <v>3122562</v>
      </c>
      <c r="D767" s="12"/>
      <c r="E767" s="86"/>
      <c r="F767" s="7"/>
      <c r="G767" s="12">
        <v>1210</v>
      </c>
      <c r="H767" s="27">
        <v>3122562</v>
      </c>
      <c r="I767" s="12"/>
      <c r="J767" s="12"/>
      <c r="K767" s="12"/>
      <c r="L767" s="74"/>
      <c r="M767" s="74"/>
      <c r="N767" s="74"/>
      <c r="O767" s="74"/>
      <c r="P767" s="120"/>
      <c r="Q767" s="7"/>
      <c r="R767" s="43"/>
    </row>
    <row r="768" spans="1:18" s="9" customFormat="1" x14ac:dyDescent="0.25">
      <c r="A768" s="304">
        <v>30</v>
      </c>
      <c r="B768" s="331" t="s">
        <v>905</v>
      </c>
      <c r="C768" s="58">
        <f t="shared" si="59"/>
        <v>2474824.17</v>
      </c>
      <c r="D768" s="12"/>
      <c r="E768" s="86"/>
      <c r="F768" s="7"/>
      <c r="G768" s="12">
        <v>959</v>
      </c>
      <c r="H768" s="12">
        <v>2474824.17</v>
      </c>
      <c r="I768" s="12"/>
      <c r="J768" s="12"/>
      <c r="K768" s="12"/>
      <c r="L768" s="74"/>
      <c r="M768" s="74"/>
      <c r="N768" s="74"/>
      <c r="O768" s="74"/>
      <c r="P768" s="120"/>
      <c r="Q768" s="7"/>
      <c r="R768" s="43"/>
    </row>
    <row r="769" spans="1:18" s="9" customFormat="1" x14ac:dyDescent="0.25">
      <c r="A769" s="304">
        <v>31</v>
      </c>
      <c r="B769" s="236" t="s">
        <v>138</v>
      </c>
      <c r="C769" s="58">
        <f t="shared" si="59"/>
        <v>3519979</v>
      </c>
      <c r="D769" s="12"/>
      <c r="E769" s="86"/>
      <c r="F769" s="7"/>
      <c r="G769" s="12">
        <v>1364</v>
      </c>
      <c r="H769" s="27">
        <v>3519979</v>
      </c>
      <c r="I769" s="12"/>
      <c r="J769" s="12"/>
      <c r="K769" s="12"/>
      <c r="L769" s="74"/>
      <c r="M769" s="74"/>
      <c r="N769" s="74"/>
      <c r="O769" s="74"/>
      <c r="P769" s="120"/>
      <c r="Q769" s="7"/>
      <c r="R769" s="43"/>
    </row>
    <row r="770" spans="1:18" s="9" customFormat="1" x14ac:dyDescent="0.25">
      <c r="A770" s="304">
        <v>32</v>
      </c>
      <c r="B770" s="236" t="s">
        <v>139</v>
      </c>
      <c r="C770" s="58">
        <f t="shared" si="59"/>
        <v>2735737</v>
      </c>
      <c r="D770" s="12"/>
      <c r="E770" s="86"/>
      <c r="F770" s="7"/>
      <c r="G770" s="12">
        <v>899</v>
      </c>
      <c r="H770" s="27">
        <v>2735737</v>
      </c>
      <c r="I770" s="12"/>
      <c r="J770" s="12"/>
      <c r="K770" s="12"/>
      <c r="L770" s="74"/>
      <c r="M770" s="74"/>
      <c r="N770" s="74"/>
      <c r="O770" s="74"/>
      <c r="P770" s="120"/>
      <c r="Q770" s="7"/>
      <c r="R770" s="43"/>
    </row>
    <row r="771" spans="1:18" s="9" customFormat="1" x14ac:dyDescent="0.25">
      <c r="A771" s="304">
        <v>33</v>
      </c>
      <c r="B771" s="236" t="s">
        <v>140</v>
      </c>
      <c r="C771" s="58">
        <f t="shared" si="59"/>
        <v>2729651</v>
      </c>
      <c r="D771" s="12"/>
      <c r="E771" s="86"/>
      <c r="F771" s="7"/>
      <c r="G771" s="12">
        <v>897</v>
      </c>
      <c r="H771" s="27">
        <v>2729651</v>
      </c>
      <c r="I771" s="12"/>
      <c r="J771" s="12"/>
      <c r="K771" s="12"/>
      <c r="L771" s="74"/>
      <c r="M771" s="74"/>
      <c r="N771" s="74"/>
      <c r="O771" s="74"/>
      <c r="P771" s="120"/>
      <c r="Q771" s="7"/>
      <c r="R771" s="43"/>
    </row>
    <row r="772" spans="1:18" s="9" customFormat="1" x14ac:dyDescent="0.25">
      <c r="A772" s="304">
        <v>34</v>
      </c>
      <c r="B772" s="305" t="s">
        <v>912</v>
      </c>
      <c r="C772" s="58">
        <f t="shared" si="59"/>
        <v>160504</v>
      </c>
      <c r="D772" s="12">
        <v>160504</v>
      </c>
      <c r="E772" s="86"/>
      <c r="F772" s="7"/>
      <c r="G772" s="12"/>
      <c r="H772" s="12"/>
      <c r="I772" s="12"/>
      <c r="J772" s="12"/>
      <c r="K772" s="12"/>
      <c r="L772" s="74"/>
      <c r="M772" s="74"/>
      <c r="N772" s="74"/>
      <c r="O772" s="74"/>
      <c r="P772" s="120"/>
      <c r="Q772" s="7"/>
      <c r="R772" s="43"/>
    </row>
    <row r="773" spans="1:18" s="9" customFormat="1" x14ac:dyDescent="0.25">
      <c r="A773" s="304">
        <v>35</v>
      </c>
      <c r="B773" s="236" t="s">
        <v>142</v>
      </c>
      <c r="C773" s="58">
        <f t="shared" si="59"/>
        <v>1841069</v>
      </c>
      <c r="D773" s="12"/>
      <c r="E773" s="86"/>
      <c r="F773" s="7"/>
      <c r="G773" s="12">
        <v>605</v>
      </c>
      <c r="H773" s="27">
        <v>1841069</v>
      </c>
      <c r="I773" s="12"/>
      <c r="J773" s="12"/>
      <c r="K773" s="12"/>
      <c r="L773" s="74"/>
      <c r="M773" s="74"/>
      <c r="N773" s="74"/>
      <c r="O773" s="74"/>
      <c r="P773" s="120"/>
      <c r="Q773" s="7"/>
      <c r="R773" s="43"/>
    </row>
    <row r="774" spans="1:18" s="9" customFormat="1" x14ac:dyDescent="0.25">
      <c r="A774" s="304">
        <v>36</v>
      </c>
      <c r="B774" s="331" t="s">
        <v>913</v>
      </c>
      <c r="C774" s="58">
        <f t="shared" si="59"/>
        <v>369272</v>
      </c>
      <c r="D774" s="7">
        <v>369272</v>
      </c>
      <c r="E774" s="86"/>
      <c r="F774" s="7"/>
      <c r="G774" s="12"/>
      <c r="H774" s="12"/>
      <c r="I774" s="12"/>
      <c r="J774" s="12"/>
      <c r="K774" s="12"/>
      <c r="L774" s="74"/>
      <c r="M774" s="74"/>
      <c r="N774" s="74"/>
      <c r="O774" s="74"/>
      <c r="P774" s="120"/>
      <c r="Q774" s="7"/>
      <c r="R774" s="43"/>
    </row>
    <row r="775" spans="1:18" s="9" customFormat="1" x14ac:dyDescent="0.25">
      <c r="A775" s="304">
        <v>37</v>
      </c>
      <c r="B775" s="236" t="s">
        <v>141</v>
      </c>
      <c r="C775" s="58">
        <f t="shared" si="59"/>
        <v>3096756</v>
      </c>
      <c r="D775" s="12"/>
      <c r="E775" s="86"/>
      <c r="F775" s="7"/>
      <c r="G775" s="12">
        <v>1200</v>
      </c>
      <c r="H775" s="27">
        <v>3096756</v>
      </c>
      <c r="I775" s="12"/>
      <c r="J775" s="12"/>
      <c r="K775" s="12"/>
      <c r="L775" s="74"/>
      <c r="M775" s="74"/>
      <c r="N775" s="74"/>
      <c r="O775" s="74"/>
      <c r="P775" s="120"/>
      <c r="Q775" s="7"/>
      <c r="R775" s="43"/>
    </row>
    <row r="776" spans="1:18" s="9" customFormat="1" x14ac:dyDescent="0.25">
      <c r="A776" s="304">
        <v>38</v>
      </c>
      <c r="B776" s="305" t="s">
        <v>535</v>
      </c>
      <c r="C776" s="58">
        <f t="shared" si="59"/>
        <v>1858053</v>
      </c>
      <c r="D776" s="12"/>
      <c r="E776" s="86"/>
      <c r="F776" s="7"/>
      <c r="G776" s="12">
        <v>720</v>
      </c>
      <c r="H776" s="12">
        <v>1858053</v>
      </c>
      <c r="I776" s="12"/>
      <c r="J776" s="12"/>
      <c r="K776" s="12"/>
      <c r="L776" s="74"/>
      <c r="M776" s="74"/>
      <c r="N776" s="74"/>
      <c r="O776" s="74"/>
      <c r="P776" s="120"/>
      <c r="Q776" s="7"/>
      <c r="R776" s="43"/>
    </row>
    <row r="777" spans="1:18" s="9" customFormat="1" x14ac:dyDescent="0.25">
      <c r="A777" s="304">
        <v>39</v>
      </c>
      <c r="B777" s="331" t="s">
        <v>914</v>
      </c>
      <c r="C777" s="58">
        <f t="shared" si="59"/>
        <v>130100</v>
      </c>
      <c r="D777" s="12"/>
      <c r="E777" s="86"/>
      <c r="F777" s="7"/>
      <c r="G777" s="12"/>
      <c r="H777" s="12"/>
      <c r="I777" s="12"/>
      <c r="J777" s="12"/>
      <c r="K777" s="368">
        <v>2564.31</v>
      </c>
      <c r="L777" s="7">
        <v>130100</v>
      </c>
      <c r="M777" s="74"/>
      <c r="N777" s="74"/>
      <c r="O777" s="74"/>
      <c r="P777" s="120"/>
      <c r="Q777" s="7"/>
      <c r="R777" s="43"/>
    </row>
    <row r="778" spans="1:18" s="9" customFormat="1" ht="24.75" customHeight="1" x14ac:dyDescent="0.25">
      <c r="A778" s="304">
        <v>40</v>
      </c>
      <c r="B778" s="236" t="s">
        <v>193</v>
      </c>
      <c r="C778" s="58">
        <f t="shared" si="59"/>
        <v>3401270</v>
      </c>
      <c r="D778" s="12"/>
      <c r="E778" s="86"/>
      <c r="F778" s="7"/>
      <c r="G778" s="12">
        <v>1318</v>
      </c>
      <c r="H778" s="27">
        <v>3401270</v>
      </c>
      <c r="I778" s="12"/>
      <c r="J778" s="12"/>
      <c r="K778" s="12"/>
      <c r="L778" s="74"/>
      <c r="M778" s="74"/>
      <c r="N778" s="74"/>
      <c r="O778" s="74"/>
      <c r="P778" s="120"/>
      <c r="Q778" s="7"/>
      <c r="R778" s="43"/>
    </row>
    <row r="779" spans="1:18" s="15" customFormat="1" x14ac:dyDescent="0.3">
      <c r="A779" s="3">
        <v>8</v>
      </c>
      <c r="B779" s="5" t="s">
        <v>43</v>
      </c>
      <c r="C779" s="16">
        <f t="shared" ref="C779:Q779" si="60">C780+C803+C796</f>
        <v>27925675.590000004</v>
      </c>
      <c r="D779" s="16">
        <f t="shared" si="60"/>
        <v>630143</v>
      </c>
      <c r="E779" s="89">
        <f t="shared" si="60"/>
        <v>0</v>
      </c>
      <c r="F779" s="16">
        <f t="shared" si="60"/>
        <v>0</v>
      </c>
      <c r="G779" s="16">
        <f t="shared" si="60"/>
        <v>3303.4100000000003</v>
      </c>
      <c r="H779" s="16">
        <f t="shared" si="60"/>
        <v>6703048.9699999997</v>
      </c>
      <c r="I779" s="16">
        <f t="shared" si="60"/>
        <v>0</v>
      </c>
      <c r="J779" s="16">
        <f t="shared" si="60"/>
        <v>0</v>
      </c>
      <c r="K779" s="16">
        <f t="shared" si="60"/>
        <v>50408.44000000001</v>
      </c>
      <c r="L779" s="16">
        <f t="shared" si="60"/>
        <v>20592483.620000005</v>
      </c>
      <c r="M779" s="16">
        <f t="shared" si="60"/>
        <v>0</v>
      </c>
      <c r="N779" s="16">
        <f t="shared" si="60"/>
        <v>0</v>
      </c>
      <c r="O779" s="16">
        <f t="shared" si="60"/>
        <v>0</v>
      </c>
      <c r="P779" s="16">
        <f t="shared" si="60"/>
        <v>0</v>
      </c>
      <c r="Q779" s="16">
        <f t="shared" si="60"/>
        <v>0</v>
      </c>
    </row>
    <row r="780" spans="1:18" s="15" customFormat="1" x14ac:dyDescent="0.3">
      <c r="A780" s="175" t="s">
        <v>44</v>
      </c>
      <c r="B780" s="242"/>
      <c r="C780" s="16">
        <f t="shared" ref="C780:Q780" si="61">SUM(C781:C795)</f>
        <v>5754116.5999999996</v>
      </c>
      <c r="D780" s="16">
        <f t="shared" si="61"/>
        <v>630143</v>
      </c>
      <c r="E780" s="89">
        <f t="shared" si="61"/>
        <v>0</v>
      </c>
      <c r="F780" s="16">
        <f t="shared" si="61"/>
        <v>0</v>
      </c>
      <c r="G780" s="16">
        <f t="shared" si="61"/>
        <v>1161.25</v>
      </c>
      <c r="H780" s="16">
        <f t="shared" si="61"/>
        <v>584857</v>
      </c>
      <c r="I780" s="16">
        <f t="shared" si="61"/>
        <v>0</v>
      </c>
      <c r="J780" s="16">
        <f t="shared" si="61"/>
        <v>0</v>
      </c>
      <c r="K780" s="16">
        <f t="shared" si="61"/>
        <v>34110.44000000001</v>
      </c>
      <c r="L780" s="16">
        <f t="shared" si="61"/>
        <v>4539116.5999999996</v>
      </c>
      <c r="M780" s="16">
        <f t="shared" si="61"/>
        <v>0</v>
      </c>
      <c r="N780" s="16">
        <f t="shared" si="61"/>
        <v>0</v>
      </c>
      <c r="O780" s="16">
        <f t="shared" si="61"/>
        <v>0</v>
      </c>
      <c r="P780" s="16">
        <f t="shared" si="61"/>
        <v>0</v>
      </c>
      <c r="Q780" s="16">
        <f t="shared" si="61"/>
        <v>0</v>
      </c>
    </row>
    <row r="781" spans="1:18" s="9" customFormat="1" x14ac:dyDescent="0.25">
      <c r="A781" s="296">
        <v>1</v>
      </c>
      <c r="B781" s="293" t="s">
        <v>1068</v>
      </c>
      <c r="C781" s="143">
        <f t="shared" ref="C781:C795" si="62">D781+F781+H781+J781+L781+N781+P781+Q781</f>
        <v>200900</v>
      </c>
      <c r="D781" s="123"/>
      <c r="E781" s="124"/>
      <c r="F781" s="122"/>
      <c r="G781" s="122"/>
      <c r="H781" s="122"/>
      <c r="I781" s="122"/>
      <c r="J781" s="122"/>
      <c r="K781" s="123">
        <v>2718.93</v>
      </c>
      <c r="L781" s="123">
        <v>200900</v>
      </c>
      <c r="M781" s="122"/>
      <c r="N781" s="122"/>
      <c r="O781" s="122"/>
      <c r="P781" s="122"/>
      <c r="Q781" s="122"/>
      <c r="R781" s="43"/>
    </row>
    <row r="782" spans="1:18" s="9" customFormat="1" x14ac:dyDescent="0.25">
      <c r="A782" s="296">
        <v>2</v>
      </c>
      <c r="B782" s="293" t="s">
        <v>1069</v>
      </c>
      <c r="C782" s="143">
        <f t="shared" si="62"/>
        <v>584857</v>
      </c>
      <c r="D782" s="123"/>
      <c r="E782" s="124"/>
      <c r="F782" s="122"/>
      <c r="G782" s="122">
        <v>1161.25</v>
      </c>
      <c r="H782" s="122">
        <v>584857</v>
      </c>
      <c r="I782" s="122"/>
      <c r="J782" s="122"/>
      <c r="K782" s="123"/>
      <c r="L782" s="123"/>
      <c r="M782" s="122"/>
      <c r="N782" s="122"/>
      <c r="O782" s="122"/>
      <c r="P782" s="122"/>
      <c r="Q782" s="122"/>
      <c r="R782" s="43"/>
    </row>
    <row r="783" spans="1:18" s="9" customFormat="1" x14ac:dyDescent="0.25">
      <c r="A783" s="296">
        <v>3</v>
      </c>
      <c r="B783" s="293" t="s">
        <v>1070</v>
      </c>
      <c r="C783" s="143">
        <f t="shared" si="62"/>
        <v>810940</v>
      </c>
      <c r="D783" s="123"/>
      <c r="E783" s="124"/>
      <c r="F783" s="122"/>
      <c r="G783" s="122"/>
      <c r="H783" s="122"/>
      <c r="I783" s="122"/>
      <c r="J783" s="122"/>
      <c r="K783" s="123">
        <v>4078.39</v>
      </c>
      <c r="L783" s="123">
        <v>810940</v>
      </c>
      <c r="M783" s="122"/>
      <c r="N783" s="122"/>
      <c r="O783" s="122"/>
      <c r="P783" s="122"/>
      <c r="Q783" s="122"/>
      <c r="R783" s="43"/>
    </row>
    <row r="784" spans="1:18" s="9" customFormat="1" x14ac:dyDescent="0.25">
      <c r="A784" s="296">
        <v>4</v>
      </c>
      <c r="B784" s="293" t="s">
        <v>1071</v>
      </c>
      <c r="C784" s="143">
        <f t="shared" si="62"/>
        <v>390400</v>
      </c>
      <c r="D784" s="123"/>
      <c r="E784" s="124"/>
      <c r="F784" s="122"/>
      <c r="G784" s="122"/>
      <c r="H784" s="122"/>
      <c r="I784" s="122"/>
      <c r="J784" s="122"/>
      <c r="K784" s="123">
        <v>2316.29</v>
      </c>
      <c r="L784" s="123">
        <v>390400</v>
      </c>
      <c r="M784" s="122"/>
      <c r="N784" s="122"/>
      <c r="O784" s="122"/>
      <c r="P784" s="122"/>
      <c r="Q784" s="122"/>
      <c r="R784" s="43"/>
    </row>
    <row r="785" spans="1:18" s="9" customFormat="1" x14ac:dyDescent="0.25">
      <c r="A785" s="296">
        <v>5</v>
      </c>
      <c r="B785" s="293" t="s">
        <v>1072</v>
      </c>
      <c r="C785" s="143">
        <f t="shared" si="62"/>
        <v>238700</v>
      </c>
      <c r="D785" s="123"/>
      <c r="E785" s="124"/>
      <c r="F785" s="122"/>
      <c r="G785" s="122"/>
      <c r="H785" s="122"/>
      <c r="I785" s="122"/>
      <c r="J785" s="122"/>
      <c r="K785" s="123">
        <v>2483.6999999999998</v>
      </c>
      <c r="L785" s="123">
        <v>238700</v>
      </c>
      <c r="M785" s="122"/>
      <c r="N785" s="122"/>
      <c r="O785" s="122"/>
      <c r="P785" s="122"/>
      <c r="Q785" s="122"/>
      <c r="R785" s="43"/>
    </row>
    <row r="786" spans="1:18" s="9" customFormat="1" x14ac:dyDescent="0.25">
      <c r="A786" s="296">
        <v>6</v>
      </c>
      <c r="B786" s="293" t="s">
        <v>1073</v>
      </c>
      <c r="C786" s="143">
        <f t="shared" si="62"/>
        <v>169679.4</v>
      </c>
      <c r="D786" s="123"/>
      <c r="E786" s="124"/>
      <c r="F786" s="122"/>
      <c r="G786" s="122"/>
      <c r="H786" s="122"/>
      <c r="I786" s="122"/>
      <c r="J786" s="122"/>
      <c r="K786" s="123">
        <v>2682.28</v>
      </c>
      <c r="L786" s="123">
        <v>169679.4</v>
      </c>
      <c r="M786" s="122"/>
      <c r="N786" s="122"/>
      <c r="O786" s="122"/>
      <c r="P786" s="122"/>
      <c r="Q786" s="122"/>
      <c r="R786" s="43"/>
    </row>
    <row r="787" spans="1:18" s="9" customFormat="1" x14ac:dyDescent="0.25">
      <c r="A787" s="296">
        <v>7</v>
      </c>
      <c r="B787" s="293" t="s">
        <v>1074</v>
      </c>
      <c r="C787" s="143">
        <f t="shared" si="62"/>
        <v>568500</v>
      </c>
      <c r="D787" s="123"/>
      <c r="E787" s="124"/>
      <c r="F787" s="122"/>
      <c r="G787" s="122"/>
      <c r="H787" s="122"/>
      <c r="I787" s="122"/>
      <c r="J787" s="122"/>
      <c r="K787" s="123">
        <v>2612.14</v>
      </c>
      <c r="L787" s="123">
        <v>568500</v>
      </c>
      <c r="M787" s="122"/>
      <c r="N787" s="122"/>
      <c r="O787" s="122"/>
      <c r="P787" s="122"/>
      <c r="Q787" s="122"/>
      <c r="R787" s="43"/>
    </row>
    <row r="788" spans="1:18" s="9" customFormat="1" x14ac:dyDescent="0.25">
      <c r="A788" s="296">
        <v>8</v>
      </c>
      <c r="B788" s="293" t="s">
        <v>1075</v>
      </c>
      <c r="C788" s="143">
        <f t="shared" si="62"/>
        <v>573500</v>
      </c>
      <c r="D788" s="123"/>
      <c r="E788" s="124"/>
      <c r="F788" s="122"/>
      <c r="G788" s="122"/>
      <c r="H788" s="122"/>
      <c r="I788" s="122"/>
      <c r="J788" s="122"/>
      <c r="K788" s="123">
        <v>2581.4</v>
      </c>
      <c r="L788" s="123">
        <v>573500</v>
      </c>
      <c r="M788" s="122"/>
      <c r="N788" s="122"/>
      <c r="O788" s="122"/>
      <c r="P788" s="122"/>
      <c r="Q788" s="122"/>
      <c r="R788" s="43"/>
    </row>
    <row r="789" spans="1:18" s="9" customFormat="1" x14ac:dyDescent="0.25">
      <c r="A789" s="296">
        <v>9</v>
      </c>
      <c r="B789" s="293" t="s">
        <v>1076</v>
      </c>
      <c r="C789" s="143">
        <f t="shared" si="62"/>
        <v>292197.2</v>
      </c>
      <c r="D789" s="123"/>
      <c r="E789" s="124"/>
      <c r="F789" s="122"/>
      <c r="G789" s="122"/>
      <c r="H789" s="122"/>
      <c r="I789" s="122"/>
      <c r="J789" s="122"/>
      <c r="K789" s="123">
        <v>4213.5</v>
      </c>
      <c r="L789" s="123">
        <v>292197.2</v>
      </c>
      <c r="M789" s="122"/>
      <c r="N789" s="122"/>
      <c r="O789" s="122"/>
      <c r="P789" s="122"/>
      <c r="Q789" s="122"/>
      <c r="R789" s="43"/>
    </row>
    <row r="790" spans="1:18" s="9" customFormat="1" x14ac:dyDescent="0.25">
      <c r="A790" s="296">
        <v>10</v>
      </c>
      <c r="B790" s="293" t="s">
        <v>1077</v>
      </c>
      <c r="C790" s="143">
        <f t="shared" si="62"/>
        <v>261820</v>
      </c>
      <c r="D790" s="123">
        <v>261820</v>
      </c>
      <c r="E790" s="124"/>
      <c r="F790" s="122"/>
      <c r="G790" s="122"/>
      <c r="H790" s="122"/>
      <c r="I790" s="122"/>
      <c r="J790" s="122"/>
      <c r="K790" s="123"/>
      <c r="L790" s="123"/>
      <c r="M790" s="122"/>
      <c r="N790" s="122"/>
      <c r="O790" s="122"/>
      <c r="P790" s="122"/>
      <c r="Q790" s="122"/>
      <c r="R790" s="43"/>
    </row>
    <row r="791" spans="1:18" s="9" customFormat="1" x14ac:dyDescent="0.25">
      <c r="A791" s="296">
        <v>11</v>
      </c>
      <c r="B791" s="293" t="s">
        <v>1078</v>
      </c>
      <c r="C791" s="143">
        <f t="shared" si="62"/>
        <v>145300</v>
      </c>
      <c r="D791" s="123"/>
      <c r="E791" s="124"/>
      <c r="F791" s="122"/>
      <c r="G791" s="122"/>
      <c r="H791" s="122"/>
      <c r="I791" s="122"/>
      <c r="J791" s="122"/>
      <c r="K791" s="123">
        <v>2241.81</v>
      </c>
      <c r="L791" s="123">
        <v>145300</v>
      </c>
      <c r="M791" s="122"/>
      <c r="N791" s="122"/>
      <c r="O791" s="122"/>
      <c r="P791" s="122"/>
      <c r="Q791" s="122"/>
      <c r="R791" s="43"/>
    </row>
    <row r="792" spans="1:18" s="9" customFormat="1" x14ac:dyDescent="0.25">
      <c r="A792" s="296">
        <v>12</v>
      </c>
      <c r="B792" s="293" t="s">
        <v>951</v>
      </c>
      <c r="C792" s="143">
        <f t="shared" si="62"/>
        <v>368323</v>
      </c>
      <c r="D792" s="123">
        <v>368323</v>
      </c>
      <c r="E792" s="124"/>
      <c r="F792" s="122"/>
      <c r="G792" s="122"/>
      <c r="H792" s="122"/>
      <c r="I792" s="122"/>
      <c r="J792" s="122"/>
      <c r="K792" s="123"/>
      <c r="L792" s="123"/>
      <c r="M792" s="122"/>
      <c r="N792" s="122"/>
      <c r="O792" s="122"/>
      <c r="P792" s="122"/>
      <c r="Q792" s="122"/>
      <c r="R792" s="43"/>
    </row>
    <row r="793" spans="1:18" s="9" customFormat="1" x14ac:dyDescent="0.25">
      <c r="A793" s="296">
        <v>13</v>
      </c>
      <c r="B793" s="293" t="s">
        <v>1079</v>
      </c>
      <c r="C793" s="143">
        <f t="shared" si="62"/>
        <v>303000</v>
      </c>
      <c r="D793" s="123"/>
      <c r="E793" s="124"/>
      <c r="F793" s="122"/>
      <c r="G793" s="122"/>
      <c r="H793" s="122"/>
      <c r="I793" s="122"/>
      <c r="J793" s="122"/>
      <c r="K793" s="123">
        <v>2117.1999999999998</v>
      </c>
      <c r="L793" s="123">
        <v>303000</v>
      </c>
      <c r="M793" s="122"/>
      <c r="N793" s="122"/>
      <c r="O793" s="122"/>
      <c r="P793" s="122"/>
      <c r="Q793" s="122"/>
      <c r="R793" s="43"/>
    </row>
    <row r="794" spans="1:18" s="9" customFormat="1" x14ac:dyDescent="0.25">
      <c r="A794" s="296">
        <v>14</v>
      </c>
      <c r="B794" s="293" t="s">
        <v>1080</v>
      </c>
      <c r="C794" s="143">
        <f t="shared" si="62"/>
        <v>377000</v>
      </c>
      <c r="D794" s="123"/>
      <c r="E794" s="124"/>
      <c r="F794" s="122"/>
      <c r="G794" s="122"/>
      <c r="H794" s="122"/>
      <c r="I794" s="122"/>
      <c r="J794" s="122"/>
      <c r="K794" s="123">
        <v>2251.9</v>
      </c>
      <c r="L794" s="123">
        <v>377000</v>
      </c>
      <c r="M794" s="122"/>
      <c r="N794" s="122"/>
      <c r="O794" s="122"/>
      <c r="P794" s="122"/>
      <c r="Q794" s="122"/>
      <c r="R794" s="43"/>
    </row>
    <row r="795" spans="1:18" s="9" customFormat="1" x14ac:dyDescent="0.25">
      <c r="A795" s="296">
        <v>15</v>
      </c>
      <c r="B795" s="293" t="s">
        <v>1081</v>
      </c>
      <c r="C795" s="143">
        <f t="shared" si="62"/>
        <v>469000</v>
      </c>
      <c r="D795" s="123"/>
      <c r="E795" s="124"/>
      <c r="F795" s="122"/>
      <c r="G795" s="122"/>
      <c r="H795" s="122"/>
      <c r="I795" s="122"/>
      <c r="J795" s="122"/>
      <c r="K795" s="123">
        <v>3812.9</v>
      </c>
      <c r="L795" s="123">
        <v>469000</v>
      </c>
      <c r="M795" s="122"/>
      <c r="N795" s="122"/>
      <c r="O795" s="122"/>
      <c r="P795" s="122"/>
      <c r="Q795" s="122"/>
      <c r="R795" s="43"/>
    </row>
    <row r="796" spans="1:18" s="15" customFormat="1" x14ac:dyDescent="0.3">
      <c r="A796" s="369" t="s">
        <v>1082</v>
      </c>
      <c r="B796" s="370"/>
      <c r="C796" s="16">
        <f t="shared" ref="C796:Q796" si="63">SUM(C797:C802)</f>
        <v>18322780.490000006</v>
      </c>
      <c r="D796" s="16">
        <f t="shared" si="63"/>
        <v>0</v>
      </c>
      <c r="E796" s="89">
        <f t="shared" si="63"/>
        <v>0</v>
      </c>
      <c r="F796" s="16">
        <f t="shared" si="63"/>
        <v>0</v>
      </c>
      <c r="G796" s="16">
        <f t="shared" si="63"/>
        <v>877.4</v>
      </c>
      <c r="H796" s="16">
        <f t="shared" si="63"/>
        <v>2269413.4699999997</v>
      </c>
      <c r="I796" s="16">
        <f t="shared" si="63"/>
        <v>0</v>
      </c>
      <c r="J796" s="16">
        <f t="shared" si="63"/>
        <v>0</v>
      </c>
      <c r="K796" s="16">
        <f t="shared" si="63"/>
        <v>16298</v>
      </c>
      <c r="L796" s="16">
        <f t="shared" si="63"/>
        <v>16053367.020000003</v>
      </c>
      <c r="M796" s="16">
        <f t="shared" si="63"/>
        <v>0</v>
      </c>
      <c r="N796" s="16">
        <f t="shared" si="63"/>
        <v>0</v>
      </c>
      <c r="O796" s="16">
        <f t="shared" si="63"/>
        <v>0</v>
      </c>
      <c r="P796" s="16">
        <f t="shared" si="63"/>
        <v>0</v>
      </c>
      <c r="Q796" s="16">
        <f t="shared" si="63"/>
        <v>0</v>
      </c>
    </row>
    <row r="797" spans="1:18" s="373" customFormat="1" x14ac:dyDescent="0.2">
      <c r="A797" s="371">
        <v>1</v>
      </c>
      <c r="B797" s="372" t="s">
        <v>1070</v>
      </c>
      <c r="C797" s="58">
        <f t="shared" ref="C797:C802" si="64">D797+F797+H797+J797+L797+N797+P797+Q797</f>
        <v>6071478.3600000003</v>
      </c>
      <c r="D797" s="12"/>
      <c r="E797" s="86"/>
      <c r="F797" s="7"/>
      <c r="G797" s="12"/>
      <c r="H797" s="12"/>
      <c r="I797" s="12"/>
      <c r="J797" s="12"/>
      <c r="K797" s="12">
        <v>6164</v>
      </c>
      <c r="L797" s="7">
        <v>6071478.3600000003</v>
      </c>
      <c r="M797" s="74"/>
      <c r="N797" s="74"/>
      <c r="O797" s="74"/>
      <c r="P797" s="120"/>
      <c r="Q797" s="74"/>
    </row>
    <row r="798" spans="1:18" s="373" customFormat="1" x14ac:dyDescent="0.2">
      <c r="A798" s="374">
        <v>2</v>
      </c>
      <c r="B798" s="372" t="s">
        <v>1125</v>
      </c>
      <c r="C798" s="58">
        <f t="shared" si="64"/>
        <v>4285592.99</v>
      </c>
      <c r="D798" s="12"/>
      <c r="E798" s="86"/>
      <c r="F798" s="7"/>
      <c r="G798" s="12"/>
      <c r="H798" s="12"/>
      <c r="I798" s="12"/>
      <c r="J798" s="12"/>
      <c r="K798" s="12">
        <v>4350.8999999999996</v>
      </c>
      <c r="L798" s="7">
        <v>4285592.99</v>
      </c>
      <c r="M798" s="74"/>
      <c r="N798" s="74"/>
      <c r="O798" s="74"/>
      <c r="P798" s="120"/>
      <c r="Q798" s="74"/>
    </row>
    <row r="799" spans="1:18" s="373" customFormat="1" x14ac:dyDescent="0.2">
      <c r="A799" s="371">
        <v>3</v>
      </c>
      <c r="B799" s="372" t="s">
        <v>1126</v>
      </c>
      <c r="C799" s="58">
        <f t="shared" si="64"/>
        <v>3106461.46</v>
      </c>
      <c r="D799" s="12"/>
      <c r="E799" s="86"/>
      <c r="F799" s="7"/>
      <c r="G799" s="12"/>
      <c r="H799" s="12"/>
      <c r="I799" s="12"/>
      <c r="J799" s="12"/>
      <c r="K799" s="12">
        <v>3153.8</v>
      </c>
      <c r="L799" s="7">
        <v>3106461.46</v>
      </c>
      <c r="M799" s="74"/>
      <c r="N799" s="74"/>
      <c r="O799" s="74"/>
      <c r="P799" s="120"/>
      <c r="Q799" s="74"/>
    </row>
    <row r="800" spans="1:18" s="373" customFormat="1" x14ac:dyDescent="0.2">
      <c r="A800" s="374">
        <v>4</v>
      </c>
      <c r="B800" s="372" t="s">
        <v>1127</v>
      </c>
      <c r="C800" s="58">
        <f t="shared" si="64"/>
        <v>2589834.21</v>
      </c>
      <c r="D800" s="12"/>
      <c r="E800" s="86"/>
      <c r="F800" s="7"/>
      <c r="G800" s="12"/>
      <c r="H800" s="12"/>
      <c r="I800" s="12"/>
      <c r="J800" s="12"/>
      <c r="K800" s="12">
        <v>2629.3</v>
      </c>
      <c r="L800" s="7">
        <v>2589834.21</v>
      </c>
      <c r="M800" s="74"/>
      <c r="N800" s="74"/>
      <c r="O800" s="74"/>
      <c r="P800" s="120"/>
      <c r="Q800" s="74"/>
    </row>
    <row r="801" spans="1:18" s="9" customFormat="1" x14ac:dyDescent="0.25">
      <c r="A801" s="371">
        <v>5</v>
      </c>
      <c r="B801" s="305" t="s">
        <v>313</v>
      </c>
      <c r="C801" s="58">
        <f t="shared" si="64"/>
        <v>945859.96</v>
      </c>
      <c r="D801" s="12"/>
      <c r="E801" s="86"/>
      <c r="F801" s="7"/>
      <c r="G801" s="12">
        <v>450</v>
      </c>
      <c r="H801" s="12">
        <v>945859.96</v>
      </c>
      <c r="I801" s="12"/>
      <c r="J801" s="12"/>
      <c r="K801" s="12"/>
      <c r="L801" s="74"/>
      <c r="M801" s="74"/>
      <c r="N801" s="74"/>
      <c r="O801" s="74"/>
      <c r="P801" s="120"/>
      <c r="Q801" s="74"/>
      <c r="R801" s="43"/>
    </row>
    <row r="802" spans="1:18" s="373" customFormat="1" x14ac:dyDescent="0.2">
      <c r="A802" s="374">
        <v>6</v>
      </c>
      <c r="B802" s="372" t="s">
        <v>1128</v>
      </c>
      <c r="C802" s="58">
        <f t="shared" si="64"/>
        <v>1323553.51</v>
      </c>
      <c r="D802" s="12"/>
      <c r="E802" s="86"/>
      <c r="F802" s="7"/>
      <c r="G802" s="12">
        <v>427.4</v>
      </c>
      <c r="H802" s="12">
        <v>1323553.51</v>
      </c>
      <c r="I802" s="12"/>
      <c r="J802" s="12"/>
      <c r="K802" s="12"/>
      <c r="L802" s="74"/>
      <c r="M802" s="74"/>
      <c r="N802" s="74"/>
      <c r="O802" s="74"/>
      <c r="P802" s="120"/>
      <c r="Q802" s="74"/>
    </row>
    <row r="803" spans="1:18" s="15" customFormat="1" x14ac:dyDescent="0.3">
      <c r="A803" s="175" t="s">
        <v>45</v>
      </c>
      <c r="B803" s="242"/>
      <c r="C803" s="16">
        <f t="shared" ref="C803:Q803" si="65">SUM(C804:C805)</f>
        <v>3848778.5</v>
      </c>
      <c r="D803" s="16">
        <f t="shared" si="65"/>
        <v>0</v>
      </c>
      <c r="E803" s="89">
        <f t="shared" si="65"/>
        <v>0</v>
      </c>
      <c r="F803" s="16">
        <f t="shared" si="65"/>
        <v>0</v>
      </c>
      <c r="G803" s="16">
        <f t="shared" si="65"/>
        <v>1264.76</v>
      </c>
      <c r="H803" s="16">
        <f t="shared" si="65"/>
        <v>3848778.5</v>
      </c>
      <c r="I803" s="16">
        <f t="shared" si="65"/>
        <v>0</v>
      </c>
      <c r="J803" s="16">
        <f t="shared" si="65"/>
        <v>0</v>
      </c>
      <c r="K803" s="16">
        <f t="shared" si="65"/>
        <v>0</v>
      </c>
      <c r="L803" s="16">
        <f t="shared" si="65"/>
        <v>0</v>
      </c>
      <c r="M803" s="16">
        <f t="shared" si="65"/>
        <v>0</v>
      </c>
      <c r="N803" s="16">
        <f t="shared" si="65"/>
        <v>0</v>
      </c>
      <c r="O803" s="16">
        <f t="shared" si="65"/>
        <v>0</v>
      </c>
      <c r="P803" s="16">
        <f t="shared" si="65"/>
        <v>0</v>
      </c>
      <c r="Q803" s="16">
        <f t="shared" si="65"/>
        <v>0</v>
      </c>
    </row>
    <row r="804" spans="1:18" s="15" customFormat="1" x14ac:dyDescent="0.3">
      <c r="A804" s="254">
        <v>1</v>
      </c>
      <c r="B804" s="292" t="s">
        <v>898</v>
      </c>
      <c r="C804" s="147">
        <f>D804+F804+H804+J804+L804+N804+P804+Q804</f>
        <v>830124.52</v>
      </c>
      <c r="D804" s="159"/>
      <c r="E804" s="160"/>
      <c r="F804" s="159"/>
      <c r="G804" s="159">
        <v>272.79000000000002</v>
      </c>
      <c r="H804" s="7">
        <v>830124.52</v>
      </c>
      <c r="I804" s="159"/>
      <c r="J804" s="159"/>
      <c r="K804" s="159"/>
      <c r="L804" s="159"/>
      <c r="M804" s="159"/>
      <c r="N804" s="159"/>
      <c r="O804" s="159"/>
      <c r="P804" s="161"/>
      <c r="Q804" s="159"/>
    </row>
    <row r="805" spans="1:18" s="15" customFormat="1" x14ac:dyDescent="0.3">
      <c r="A805" s="254">
        <v>2</v>
      </c>
      <c r="B805" s="290" t="s">
        <v>312</v>
      </c>
      <c r="C805" s="30">
        <f>D805+F805+H805+J805+L805+N805+P805+Q805</f>
        <v>3018653.98</v>
      </c>
      <c r="D805" s="4"/>
      <c r="E805" s="88"/>
      <c r="F805" s="4"/>
      <c r="G805" s="4">
        <v>991.97</v>
      </c>
      <c r="H805" s="4">
        <v>3018653.98</v>
      </c>
      <c r="I805" s="4"/>
      <c r="J805" s="4"/>
      <c r="K805" s="4"/>
      <c r="L805" s="4"/>
      <c r="M805" s="4"/>
      <c r="N805" s="4"/>
      <c r="O805" s="4"/>
      <c r="P805" s="30"/>
      <c r="Q805" s="17"/>
    </row>
    <row r="806" spans="1:18" s="15" customFormat="1" x14ac:dyDescent="0.3">
      <c r="A806" s="3">
        <v>9</v>
      </c>
      <c r="B806" s="5" t="s">
        <v>46</v>
      </c>
      <c r="C806" s="33">
        <f t="shared" ref="C806:Q806" si="66">C807+C814+C822</f>
        <v>50913940.75</v>
      </c>
      <c r="D806" s="16">
        <f t="shared" si="66"/>
        <v>0</v>
      </c>
      <c r="E806" s="89">
        <f t="shared" si="66"/>
        <v>5</v>
      </c>
      <c r="F806" s="16">
        <f t="shared" si="66"/>
        <v>11724587.98</v>
      </c>
      <c r="G806" s="16">
        <f t="shared" si="66"/>
        <v>11175.6</v>
      </c>
      <c r="H806" s="16">
        <f t="shared" si="66"/>
        <v>28119352.77</v>
      </c>
      <c r="I806" s="16">
        <f t="shared" si="66"/>
        <v>0</v>
      </c>
      <c r="J806" s="16">
        <f t="shared" si="66"/>
        <v>0</v>
      </c>
      <c r="K806" s="16">
        <f t="shared" si="66"/>
        <v>6140</v>
      </c>
      <c r="L806" s="16">
        <f t="shared" si="66"/>
        <v>11070000</v>
      </c>
      <c r="M806" s="16">
        <f t="shared" si="66"/>
        <v>0</v>
      </c>
      <c r="N806" s="16">
        <f t="shared" si="66"/>
        <v>0</v>
      </c>
      <c r="O806" s="16">
        <f t="shared" si="66"/>
        <v>0</v>
      </c>
      <c r="P806" s="33">
        <f t="shared" si="66"/>
        <v>0</v>
      </c>
      <c r="Q806" s="16">
        <f t="shared" si="66"/>
        <v>0</v>
      </c>
    </row>
    <row r="807" spans="1:18" s="15" customFormat="1" x14ac:dyDescent="0.3">
      <c r="A807" s="175" t="s">
        <v>47</v>
      </c>
      <c r="B807" s="242"/>
      <c r="C807" s="33">
        <f t="shared" ref="C807:Q807" si="67">SUM(C808:C813)</f>
        <v>17010180.77</v>
      </c>
      <c r="D807" s="16">
        <f t="shared" si="67"/>
        <v>0</v>
      </c>
      <c r="E807" s="89">
        <f t="shared" si="67"/>
        <v>0</v>
      </c>
      <c r="F807" s="16">
        <f t="shared" si="67"/>
        <v>0</v>
      </c>
      <c r="G807" s="16">
        <f t="shared" si="67"/>
        <v>6590.4</v>
      </c>
      <c r="H807" s="16">
        <f t="shared" si="67"/>
        <v>17010180.77</v>
      </c>
      <c r="I807" s="16">
        <f t="shared" si="67"/>
        <v>0</v>
      </c>
      <c r="J807" s="16">
        <f t="shared" si="67"/>
        <v>0</v>
      </c>
      <c r="K807" s="16">
        <f t="shared" si="67"/>
        <v>0</v>
      </c>
      <c r="L807" s="16">
        <f t="shared" si="67"/>
        <v>0</v>
      </c>
      <c r="M807" s="16">
        <f t="shared" si="67"/>
        <v>0</v>
      </c>
      <c r="N807" s="16">
        <f t="shared" si="67"/>
        <v>0</v>
      </c>
      <c r="O807" s="16">
        <f t="shared" si="67"/>
        <v>0</v>
      </c>
      <c r="P807" s="33">
        <f t="shared" si="67"/>
        <v>0</v>
      </c>
      <c r="Q807" s="16">
        <f t="shared" si="67"/>
        <v>0</v>
      </c>
    </row>
    <row r="808" spans="1:18" s="15" customFormat="1" x14ac:dyDescent="0.3">
      <c r="A808" s="254">
        <v>1</v>
      </c>
      <c r="B808" s="172" t="s">
        <v>567</v>
      </c>
      <c r="C808" s="40">
        <f t="shared" ref="C808:C813" si="68">D808+F808+H808+J808+L808+N808+P808+Q808</f>
        <v>2378694.17</v>
      </c>
      <c r="D808" s="4"/>
      <c r="E808" s="88"/>
      <c r="F808" s="4"/>
      <c r="G808" s="4">
        <v>939.3</v>
      </c>
      <c r="H808" s="4">
        <v>2378694.17</v>
      </c>
      <c r="I808" s="4"/>
      <c r="J808" s="4"/>
      <c r="K808" s="4"/>
      <c r="L808" s="4"/>
      <c r="M808" s="4"/>
      <c r="N808" s="4"/>
      <c r="O808" s="4"/>
      <c r="P808" s="30"/>
      <c r="Q808" s="17"/>
    </row>
    <row r="809" spans="1:18" s="15" customFormat="1" x14ac:dyDescent="0.3">
      <c r="A809" s="254">
        <v>2</v>
      </c>
      <c r="B809" s="172" t="s">
        <v>568</v>
      </c>
      <c r="C809" s="40">
        <f t="shared" si="68"/>
        <v>3094638.21</v>
      </c>
      <c r="D809" s="4"/>
      <c r="E809" s="88"/>
      <c r="F809" s="4"/>
      <c r="G809" s="4">
        <v>1145</v>
      </c>
      <c r="H809" s="4">
        <v>3094638.21</v>
      </c>
      <c r="I809" s="4"/>
      <c r="J809" s="4"/>
      <c r="K809" s="4"/>
      <c r="L809" s="4"/>
      <c r="M809" s="4"/>
      <c r="N809" s="4"/>
      <c r="O809" s="4"/>
      <c r="P809" s="30"/>
      <c r="Q809" s="17"/>
    </row>
    <row r="810" spans="1:18" s="15" customFormat="1" x14ac:dyDescent="0.3">
      <c r="A810" s="254">
        <v>3</v>
      </c>
      <c r="B810" s="172" t="s">
        <v>569</v>
      </c>
      <c r="C810" s="40">
        <f t="shared" si="68"/>
        <v>3090389.21</v>
      </c>
      <c r="D810" s="4"/>
      <c r="E810" s="88"/>
      <c r="F810" s="4"/>
      <c r="G810" s="4">
        <v>1145</v>
      </c>
      <c r="H810" s="4">
        <v>3090389.21</v>
      </c>
      <c r="I810" s="4"/>
      <c r="J810" s="4"/>
      <c r="K810" s="4"/>
      <c r="L810" s="4"/>
      <c r="M810" s="4"/>
      <c r="N810" s="4"/>
      <c r="O810" s="4"/>
      <c r="P810" s="30"/>
      <c r="Q810" s="17"/>
    </row>
    <row r="811" spans="1:18" s="15" customFormat="1" x14ac:dyDescent="0.3">
      <c r="A811" s="254">
        <v>4</v>
      </c>
      <c r="B811" s="172" t="s">
        <v>570</v>
      </c>
      <c r="C811" s="40">
        <f t="shared" si="68"/>
        <v>2861235.03</v>
      </c>
      <c r="D811" s="4"/>
      <c r="E811" s="88"/>
      <c r="F811" s="4"/>
      <c r="G811" s="4">
        <v>1145</v>
      </c>
      <c r="H811" s="4">
        <v>2861235.03</v>
      </c>
      <c r="I811" s="4"/>
      <c r="J811" s="4"/>
      <c r="K811" s="4"/>
      <c r="L811" s="4"/>
      <c r="M811" s="4"/>
      <c r="N811" s="4"/>
      <c r="O811" s="4"/>
      <c r="P811" s="30"/>
      <c r="Q811" s="17"/>
    </row>
    <row r="812" spans="1:18" s="15" customFormat="1" x14ac:dyDescent="0.3">
      <c r="A812" s="254">
        <v>5</v>
      </c>
      <c r="B812" s="172" t="s">
        <v>571</v>
      </c>
      <c r="C812" s="40">
        <f t="shared" si="68"/>
        <v>2859634.35</v>
      </c>
      <c r="D812" s="4"/>
      <c r="E812" s="88"/>
      <c r="F812" s="4"/>
      <c r="G812" s="4">
        <v>1145</v>
      </c>
      <c r="H812" s="4">
        <v>2859634.35</v>
      </c>
      <c r="I812" s="4"/>
      <c r="J812" s="4"/>
      <c r="K812" s="4"/>
      <c r="L812" s="4"/>
      <c r="M812" s="4"/>
      <c r="N812" s="4"/>
      <c r="O812" s="4"/>
      <c r="P812" s="30"/>
      <c r="Q812" s="17"/>
    </row>
    <row r="813" spans="1:18" s="15" customFormat="1" x14ac:dyDescent="0.3">
      <c r="A813" s="254">
        <v>6</v>
      </c>
      <c r="B813" s="172" t="s">
        <v>572</v>
      </c>
      <c r="C813" s="40">
        <f t="shared" si="68"/>
        <v>2725589.8</v>
      </c>
      <c r="D813" s="4"/>
      <c r="E813" s="88"/>
      <c r="F813" s="4"/>
      <c r="G813" s="4">
        <v>1071.0999999999999</v>
      </c>
      <c r="H813" s="4">
        <v>2725589.8</v>
      </c>
      <c r="I813" s="4"/>
      <c r="J813" s="4"/>
      <c r="K813" s="4"/>
      <c r="L813" s="4"/>
      <c r="M813" s="4"/>
      <c r="N813" s="4"/>
      <c r="O813" s="4"/>
      <c r="P813" s="30"/>
      <c r="Q813" s="17"/>
    </row>
    <row r="814" spans="1:18" s="15" customFormat="1" x14ac:dyDescent="0.3">
      <c r="A814" s="175" t="s">
        <v>48</v>
      </c>
      <c r="B814" s="242"/>
      <c r="C814" s="33">
        <f t="shared" ref="C814:Q814" si="69">SUM(C815:C821)</f>
        <v>17177631</v>
      </c>
      <c r="D814" s="33">
        <f t="shared" si="69"/>
        <v>0</v>
      </c>
      <c r="E814" s="90">
        <f t="shared" si="69"/>
        <v>3</v>
      </c>
      <c r="F814" s="33">
        <f t="shared" si="69"/>
        <v>7295109</v>
      </c>
      <c r="G814" s="33">
        <f t="shared" si="69"/>
        <v>3829.5</v>
      </c>
      <c r="H814" s="33">
        <f t="shared" si="69"/>
        <v>9882522</v>
      </c>
      <c r="I814" s="33">
        <f t="shared" si="69"/>
        <v>0</v>
      </c>
      <c r="J814" s="33">
        <f t="shared" si="69"/>
        <v>0</v>
      </c>
      <c r="K814" s="33">
        <f t="shared" si="69"/>
        <v>0</v>
      </c>
      <c r="L814" s="33">
        <f t="shared" si="69"/>
        <v>0</v>
      </c>
      <c r="M814" s="33">
        <f t="shared" si="69"/>
        <v>0</v>
      </c>
      <c r="N814" s="33">
        <f t="shared" si="69"/>
        <v>0</v>
      </c>
      <c r="O814" s="33">
        <f t="shared" si="69"/>
        <v>0</v>
      </c>
      <c r="P814" s="33">
        <f t="shared" si="69"/>
        <v>0</v>
      </c>
      <c r="Q814" s="16">
        <f t="shared" si="69"/>
        <v>0</v>
      </c>
    </row>
    <row r="815" spans="1:18" s="15" customFormat="1" x14ac:dyDescent="0.3">
      <c r="A815" s="254">
        <v>1</v>
      </c>
      <c r="B815" s="172" t="s">
        <v>816</v>
      </c>
      <c r="C815" s="40">
        <f t="shared" ref="C815:C821" si="70">D815+F815+H815+J815+L815+N815+P815+Q815</f>
        <v>2431703</v>
      </c>
      <c r="D815" s="4"/>
      <c r="E815" s="88">
        <v>1</v>
      </c>
      <c r="F815" s="4">
        <v>2431703</v>
      </c>
      <c r="G815" s="4"/>
      <c r="H815" s="4"/>
      <c r="I815" s="4"/>
      <c r="J815" s="4"/>
      <c r="K815" s="4"/>
      <c r="L815" s="4"/>
      <c r="M815" s="4"/>
      <c r="N815" s="4"/>
      <c r="O815" s="4"/>
      <c r="P815" s="30"/>
      <c r="Q815" s="17"/>
    </row>
    <row r="816" spans="1:18" s="15" customFormat="1" x14ac:dyDescent="0.3">
      <c r="A816" s="254">
        <v>2</v>
      </c>
      <c r="B816" s="172" t="s">
        <v>876</v>
      </c>
      <c r="C816" s="40">
        <f t="shared" si="70"/>
        <v>2431703</v>
      </c>
      <c r="D816" s="4"/>
      <c r="E816" s="88">
        <v>1</v>
      </c>
      <c r="F816" s="4">
        <v>2431703</v>
      </c>
      <c r="G816" s="4"/>
      <c r="H816" s="4"/>
      <c r="I816" s="4"/>
      <c r="J816" s="4"/>
      <c r="K816" s="4"/>
      <c r="L816" s="4"/>
      <c r="M816" s="4"/>
      <c r="N816" s="4"/>
      <c r="O816" s="4"/>
      <c r="P816" s="30"/>
      <c r="Q816" s="17"/>
    </row>
    <row r="817" spans="1:17" s="15" customFormat="1" x14ac:dyDescent="0.3">
      <c r="A817" s="254">
        <v>3</v>
      </c>
      <c r="B817" s="172" t="s">
        <v>877</v>
      </c>
      <c r="C817" s="40">
        <f t="shared" si="70"/>
        <v>2431703</v>
      </c>
      <c r="D817" s="4"/>
      <c r="E817" s="88">
        <v>1</v>
      </c>
      <c r="F817" s="4">
        <v>2431703</v>
      </c>
      <c r="G817" s="4"/>
      <c r="H817" s="4"/>
      <c r="I817" s="4"/>
      <c r="J817" s="4"/>
      <c r="K817" s="4"/>
      <c r="L817" s="4"/>
      <c r="M817" s="4"/>
      <c r="N817" s="4"/>
      <c r="O817" s="4"/>
      <c r="P817" s="30"/>
      <c r="Q817" s="17"/>
    </row>
    <row r="818" spans="1:17" s="15" customFormat="1" x14ac:dyDescent="0.3">
      <c r="A818" s="254">
        <v>4</v>
      </c>
      <c r="B818" s="172" t="s">
        <v>573</v>
      </c>
      <c r="C818" s="40">
        <f t="shared" si="70"/>
        <v>2471469</v>
      </c>
      <c r="D818" s="4"/>
      <c r="E818" s="88"/>
      <c r="F818" s="4"/>
      <c r="G818" s="4">
        <v>957.7</v>
      </c>
      <c r="H818" s="4">
        <v>2471469</v>
      </c>
      <c r="I818" s="4"/>
      <c r="J818" s="4"/>
      <c r="K818" s="4"/>
      <c r="L818" s="4"/>
      <c r="M818" s="17"/>
      <c r="N818" s="17"/>
      <c r="O818" s="17"/>
      <c r="P818" s="162"/>
      <c r="Q818" s="17"/>
    </row>
    <row r="819" spans="1:17" s="15" customFormat="1" x14ac:dyDescent="0.3">
      <c r="A819" s="254">
        <v>5</v>
      </c>
      <c r="B819" s="172" t="s">
        <v>574</v>
      </c>
      <c r="C819" s="40">
        <f t="shared" si="70"/>
        <v>2450050</v>
      </c>
      <c r="D819" s="4"/>
      <c r="E819" s="88"/>
      <c r="F819" s="4"/>
      <c r="G819" s="4">
        <v>949.4</v>
      </c>
      <c r="H819" s="4">
        <v>2450050</v>
      </c>
      <c r="I819" s="4"/>
      <c r="J819" s="4"/>
      <c r="K819" s="4"/>
      <c r="L819" s="4"/>
      <c r="M819" s="17"/>
      <c r="N819" s="17"/>
      <c r="O819" s="17"/>
      <c r="P819" s="162"/>
      <c r="Q819" s="17"/>
    </row>
    <row r="820" spans="1:17" s="15" customFormat="1" x14ac:dyDescent="0.3">
      <c r="A820" s="254">
        <v>6</v>
      </c>
      <c r="B820" s="172" t="s">
        <v>575</v>
      </c>
      <c r="C820" s="40">
        <f t="shared" si="70"/>
        <v>2457276</v>
      </c>
      <c r="D820" s="4"/>
      <c r="E820" s="88"/>
      <c r="F820" s="4"/>
      <c r="G820" s="4">
        <v>952.2</v>
      </c>
      <c r="H820" s="4">
        <v>2457276</v>
      </c>
      <c r="I820" s="4"/>
      <c r="J820" s="4"/>
      <c r="K820" s="4"/>
      <c r="L820" s="4"/>
      <c r="M820" s="17"/>
      <c r="N820" s="17"/>
      <c r="O820" s="17"/>
      <c r="P820" s="162"/>
      <c r="Q820" s="17"/>
    </row>
    <row r="821" spans="1:17" s="15" customFormat="1" x14ac:dyDescent="0.3">
      <c r="A821" s="254">
        <v>7</v>
      </c>
      <c r="B821" s="172" t="s">
        <v>576</v>
      </c>
      <c r="C821" s="40">
        <f t="shared" si="70"/>
        <v>2503727</v>
      </c>
      <c r="D821" s="4"/>
      <c r="E821" s="88"/>
      <c r="F821" s="4"/>
      <c r="G821" s="4">
        <v>970.2</v>
      </c>
      <c r="H821" s="4">
        <v>2503727</v>
      </c>
      <c r="I821" s="4"/>
      <c r="J821" s="4"/>
      <c r="K821" s="4"/>
      <c r="L821" s="4"/>
      <c r="M821" s="17"/>
      <c r="N821" s="17"/>
      <c r="O821" s="17"/>
      <c r="P821" s="162"/>
      <c r="Q821" s="17"/>
    </row>
    <row r="822" spans="1:17" s="15" customFormat="1" x14ac:dyDescent="0.3">
      <c r="A822" s="175" t="s">
        <v>49</v>
      </c>
      <c r="B822" s="242"/>
      <c r="C822" s="33">
        <f t="shared" ref="C822:Q822" si="71">SUM(C823:C831)</f>
        <v>16726128.98</v>
      </c>
      <c r="D822" s="33">
        <f t="shared" si="71"/>
        <v>0</v>
      </c>
      <c r="E822" s="90">
        <f t="shared" si="71"/>
        <v>2</v>
      </c>
      <c r="F822" s="33">
        <f t="shared" si="71"/>
        <v>4429478.9800000004</v>
      </c>
      <c r="G822" s="33">
        <f t="shared" si="71"/>
        <v>755.7</v>
      </c>
      <c r="H822" s="33">
        <f t="shared" si="71"/>
        <v>1226650</v>
      </c>
      <c r="I822" s="33">
        <f t="shared" si="71"/>
        <v>0</v>
      </c>
      <c r="J822" s="33">
        <f t="shared" si="71"/>
        <v>0</v>
      </c>
      <c r="K822" s="33">
        <f t="shared" si="71"/>
        <v>6140</v>
      </c>
      <c r="L822" s="33">
        <f t="shared" si="71"/>
        <v>11070000</v>
      </c>
      <c r="M822" s="33">
        <f t="shared" si="71"/>
        <v>0</v>
      </c>
      <c r="N822" s="33">
        <f t="shared" si="71"/>
        <v>0</v>
      </c>
      <c r="O822" s="33">
        <f t="shared" si="71"/>
        <v>0</v>
      </c>
      <c r="P822" s="33">
        <f t="shared" si="71"/>
        <v>0</v>
      </c>
      <c r="Q822" s="16">
        <f t="shared" si="71"/>
        <v>0</v>
      </c>
    </row>
    <row r="823" spans="1:17" s="15" customFormat="1" x14ac:dyDescent="0.3">
      <c r="A823" s="254">
        <v>1</v>
      </c>
      <c r="B823" s="172" t="s">
        <v>577</v>
      </c>
      <c r="C823" s="40">
        <f t="shared" ref="C823:C831" si="72">D823+F823+H823+J823+L823+N823+P823+Q823</f>
        <v>1845000</v>
      </c>
      <c r="D823" s="4"/>
      <c r="E823" s="88"/>
      <c r="F823" s="4"/>
      <c r="G823" s="4"/>
      <c r="H823" s="4"/>
      <c r="I823" s="4"/>
      <c r="J823" s="4"/>
      <c r="K823" s="4">
        <v>851</v>
      </c>
      <c r="L823" s="4">
        <v>1845000</v>
      </c>
      <c r="M823" s="17"/>
      <c r="N823" s="17"/>
      <c r="O823" s="17"/>
      <c r="P823" s="162"/>
      <c r="Q823" s="17"/>
    </row>
    <row r="824" spans="1:17" s="15" customFormat="1" x14ac:dyDescent="0.3">
      <c r="A824" s="254">
        <v>2</v>
      </c>
      <c r="B824" s="172" t="s">
        <v>573</v>
      </c>
      <c r="C824" s="40">
        <f t="shared" si="72"/>
        <v>1845000</v>
      </c>
      <c r="D824" s="4"/>
      <c r="E824" s="88"/>
      <c r="F824" s="4"/>
      <c r="G824" s="4"/>
      <c r="H824" s="4"/>
      <c r="I824" s="4"/>
      <c r="J824" s="4"/>
      <c r="K824" s="4">
        <v>851</v>
      </c>
      <c r="L824" s="4">
        <v>1845000</v>
      </c>
      <c r="M824" s="17"/>
      <c r="N824" s="17"/>
      <c r="O824" s="17"/>
      <c r="P824" s="162"/>
      <c r="Q824" s="17"/>
    </row>
    <row r="825" spans="1:17" s="15" customFormat="1" x14ac:dyDescent="0.3">
      <c r="A825" s="254">
        <v>3</v>
      </c>
      <c r="B825" s="172" t="s">
        <v>574</v>
      </c>
      <c r="C825" s="40">
        <f t="shared" si="72"/>
        <v>1845000</v>
      </c>
      <c r="D825" s="4"/>
      <c r="E825" s="88"/>
      <c r="F825" s="4"/>
      <c r="G825" s="4"/>
      <c r="H825" s="4"/>
      <c r="I825" s="4"/>
      <c r="J825" s="4"/>
      <c r="K825" s="4">
        <v>851</v>
      </c>
      <c r="L825" s="4">
        <v>1845000</v>
      </c>
      <c r="M825" s="17"/>
      <c r="N825" s="17"/>
      <c r="O825" s="17"/>
      <c r="P825" s="162"/>
      <c r="Q825" s="17"/>
    </row>
    <row r="826" spans="1:17" s="15" customFormat="1" x14ac:dyDescent="0.3">
      <c r="A826" s="254">
        <v>4</v>
      </c>
      <c r="B826" s="172" t="s">
        <v>575</v>
      </c>
      <c r="C826" s="40">
        <f t="shared" si="72"/>
        <v>1845000</v>
      </c>
      <c r="D826" s="4"/>
      <c r="E826" s="88"/>
      <c r="F826" s="4"/>
      <c r="G826" s="4"/>
      <c r="H826" s="4"/>
      <c r="I826" s="4"/>
      <c r="J826" s="4"/>
      <c r="K826" s="4">
        <v>851</v>
      </c>
      <c r="L826" s="4">
        <v>1845000</v>
      </c>
      <c r="M826" s="17"/>
      <c r="N826" s="17"/>
      <c r="O826" s="17"/>
      <c r="P826" s="162"/>
      <c r="Q826" s="17"/>
    </row>
    <row r="827" spans="1:17" s="15" customFormat="1" x14ac:dyDescent="0.3">
      <c r="A827" s="254">
        <v>5</v>
      </c>
      <c r="B827" s="172" t="s">
        <v>576</v>
      </c>
      <c r="C827" s="40">
        <f t="shared" si="72"/>
        <v>1845000</v>
      </c>
      <c r="D827" s="4"/>
      <c r="E827" s="88"/>
      <c r="F827" s="4"/>
      <c r="G827" s="4"/>
      <c r="H827" s="4"/>
      <c r="I827" s="4"/>
      <c r="J827" s="4"/>
      <c r="K827" s="4">
        <v>851</v>
      </c>
      <c r="L827" s="4">
        <v>1845000</v>
      </c>
      <c r="M827" s="17"/>
      <c r="N827" s="17"/>
      <c r="O827" s="17"/>
      <c r="P827" s="162"/>
      <c r="Q827" s="17"/>
    </row>
    <row r="828" spans="1:17" s="15" customFormat="1" x14ac:dyDescent="0.3">
      <c r="A828" s="254">
        <v>6</v>
      </c>
      <c r="B828" s="172" t="s">
        <v>1183</v>
      </c>
      <c r="C828" s="40">
        <f t="shared" si="72"/>
        <v>2214739.4900000002</v>
      </c>
      <c r="D828" s="4"/>
      <c r="E828" s="88">
        <v>1</v>
      </c>
      <c r="F828" s="4">
        <v>2214739.4900000002</v>
      </c>
      <c r="G828" s="4"/>
      <c r="H828" s="4"/>
      <c r="I828" s="4"/>
      <c r="J828" s="4"/>
      <c r="K828" s="4"/>
      <c r="L828" s="4"/>
      <c r="M828" s="17"/>
      <c r="N828" s="17"/>
      <c r="O828" s="17"/>
      <c r="P828" s="162"/>
      <c r="Q828" s="17"/>
    </row>
    <row r="829" spans="1:17" s="15" customFormat="1" x14ac:dyDescent="0.3">
      <c r="A829" s="254">
        <v>7</v>
      </c>
      <c r="B829" s="172" t="s">
        <v>1184</v>
      </c>
      <c r="C829" s="40">
        <f t="shared" si="72"/>
        <v>2214739.4900000002</v>
      </c>
      <c r="D829" s="4"/>
      <c r="E829" s="88">
        <v>1</v>
      </c>
      <c r="F829" s="4">
        <v>2214739.4900000002</v>
      </c>
      <c r="G829" s="4"/>
      <c r="H829" s="4"/>
      <c r="I829" s="4"/>
      <c r="J829" s="4"/>
      <c r="K829" s="4"/>
      <c r="L829" s="4"/>
      <c r="M829" s="17"/>
      <c r="N829" s="17"/>
      <c r="O829" s="17"/>
      <c r="P829" s="162"/>
      <c r="Q829" s="17"/>
    </row>
    <row r="830" spans="1:17" s="15" customFormat="1" x14ac:dyDescent="0.3">
      <c r="A830" s="254">
        <v>8</v>
      </c>
      <c r="B830" s="172" t="s">
        <v>578</v>
      </c>
      <c r="C830" s="40">
        <f t="shared" si="72"/>
        <v>1845000</v>
      </c>
      <c r="D830" s="4"/>
      <c r="E830" s="88"/>
      <c r="F830" s="4"/>
      <c r="G830" s="4"/>
      <c r="H830" s="4"/>
      <c r="I830" s="4"/>
      <c r="J830" s="4"/>
      <c r="K830" s="4">
        <v>1885</v>
      </c>
      <c r="L830" s="4">
        <v>1845000</v>
      </c>
      <c r="M830" s="17"/>
      <c r="N830" s="17"/>
      <c r="O830" s="17"/>
      <c r="P830" s="162"/>
      <c r="Q830" s="17"/>
    </row>
    <row r="831" spans="1:17" s="15" customFormat="1" x14ac:dyDescent="0.3">
      <c r="A831" s="254">
        <v>9</v>
      </c>
      <c r="B831" s="172" t="s">
        <v>579</v>
      </c>
      <c r="C831" s="40">
        <f t="shared" si="72"/>
        <v>1226650</v>
      </c>
      <c r="D831" s="4"/>
      <c r="E831" s="88"/>
      <c r="F831" s="4"/>
      <c r="G831" s="4">
        <v>755.7</v>
      </c>
      <c r="H831" s="4">
        <v>1226650</v>
      </c>
      <c r="I831" s="4"/>
      <c r="J831" s="4"/>
      <c r="K831" s="4"/>
      <c r="L831" s="4"/>
      <c r="M831" s="17"/>
      <c r="N831" s="17"/>
      <c r="O831" s="17"/>
      <c r="P831" s="162"/>
      <c r="Q831" s="17"/>
    </row>
    <row r="832" spans="1:17" s="26" customFormat="1" x14ac:dyDescent="0.3">
      <c r="A832" s="3">
        <v>10</v>
      </c>
      <c r="B832" s="163" t="s">
        <v>737</v>
      </c>
      <c r="C832" s="33">
        <f t="shared" ref="C832:Q832" si="73">C833+C835+C838</f>
        <v>17082386.870000001</v>
      </c>
      <c r="D832" s="33">
        <f t="shared" si="73"/>
        <v>0</v>
      </c>
      <c r="E832" s="90">
        <f t="shared" si="73"/>
        <v>0</v>
      </c>
      <c r="F832" s="33">
        <f t="shared" si="73"/>
        <v>0</v>
      </c>
      <c r="G832" s="33">
        <f t="shared" si="73"/>
        <v>0</v>
      </c>
      <c r="H832" s="33">
        <f t="shared" si="73"/>
        <v>0</v>
      </c>
      <c r="I832" s="33">
        <f t="shared" si="73"/>
        <v>0</v>
      </c>
      <c r="J832" s="33">
        <f t="shared" si="73"/>
        <v>0</v>
      </c>
      <c r="K832" s="33">
        <f t="shared" si="73"/>
        <v>0</v>
      </c>
      <c r="L832" s="33">
        <f t="shared" si="73"/>
        <v>0</v>
      </c>
      <c r="M832" s="33">
        <f t="shared" si="73"/>
        <v>0</v>
      </c>
      <c r="N832" s="33">
        <f t="shared" si="73"/>
        <v>0</v>
      </c>
      <c r="O832" s="33">
        <f t="shared" si="73"/>
        <v>0</v>
      </c>
      <c r="P832" s="33">
        <f t="shared" si="73"/>
        <v>0</v>
      </c>
      <c r="Q832" s="16">
        <f t="shared" si="73"/>
        <v>17082386.870000001</v>
      </c>
    </row>
    <row r="833" spans="1:22" s="77" customFormat="1" ht="19.5" customHeight="1" x14ac:dyDescent="0.3">
      <c r="A833" s="163" t="s">
        <v>946</v>
      </c>
      <c r="B833" s="164"/>
      <c r="C833" s="165">
        <f t="shared" ref="C833:Q833" si="74">C834</f>
        <v>4414249.82</v>
      </c>
      <c r="D833" s="165">
        <f t="shared" si="74"/>
        <v>0</v>
      </c>
      <c r="E833" s="166">
        <f t="shared" si="74"/>
        <v>0</v>
      </c>
      <c r="F833" s="165">
        <f t="shared" si="74"/>
        <v>0</v>
      </c>
      <c r="G833" s="165">
        <f t="shared" si="74"/>
        <v>0</v>
      </c>
      <c r="H833" s="165">
        <f t="shared" si="74"/>
        <v>0</v>
      </c>
      <c r="I833" s="165">
        <f t="shared" si="74"/>
        <v>0</v>
      </c>
      <c r="J833" s="165">
        <f t="shared" si="74"/>
        <v>0</v>
      </c>
      <c r="K833" s="165">
        <f t="shared" si="74"/>
        <v>0</v>
      </c>
      <c r="L833" s="165">
        <f t="shared" si="74"/>
        <v>0</v>
      </c>
      <c r="M833" s="165">
        <f t="shared" si="74"/>
        <v>0</v>
      </c>
      <c r="N833" s="165">
        <f t="shared" si="74"/>
        <v>0</v>
      </c>
      <c r="O833" s="165">
        <f t="shared" si="74"/>
        <v>0</v>
      </c>
      <c r="P833" s="165">
        <f t="shared" si="74"/>
        <v>0</v>
      </c>
      <c r="Q833" s="167">
        <f t="shared" si="74"/>
        <v>4414249.82</v>
      </c>
      <c r="R833" s="11"/>
      <c r="S833" s="76"/>
    </row>
    <row r="834" spans="1:22" s="171" customFormat="1" ht="19.5" customHeight="1" x14ac:dyDescent="0.3">
      <c r="A834" s="168">
        <v>1</v>
      </c>
      <c r="B834" s="169" t="s">
        <v>795</v>
      </c>
      <c r="C834" s="170">
        <f>D834+F834+H834+J834+L834+N834+P834+Q834</f>
        <v>4414249.82</v>
      </c>
      <c r="D834" s="12"/>
      <c r="E834" s="86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40"/>
      <c r="Q834" s="12">
        <v>4414249.82</v>
      </c>
      <c r="R834" s="11"/>
      <c r="S834" s="76"/>
    </row>
    <row r="835" spans="1:22" s="77" customFormat="1" ht="19.5" customHeight="1" x14ac:dyDescent="0.3">
      <c r="A835" s="163" t="s">
        <v>738</v>
      </c>
      <c r="B835" s="164"/>
      <c r="C835" s="167">
        <f t="shared" ref="C835:Q835" si="75">SUM(C836:C837)</f>
        <v>7155973.0499999998</v>
      </c>
      <c r="D835" s="167">
        <f t="shared" si="75"/>
        <v>0</v>
      </c>
      <c r="E835" s="176">
        <f t="shared" si="75"/>
        <v>0</v>
      </c>
      <c r="F835" s="167">
        <f t="shared" si="75"/>
        <v>0</v>
      </c>
      <c r="G835" s="167">
        <f t="shared" si="75"/>
        <v>0</v>
      </c>
      <c r="H835" s="167">
        <f t="shared" si="75"/>
        <v>0</v>
      </c>
      <c r="I835" s="167">
        <f t="shared" si="75"/>
        <v>0</v>
      </c>
      <c r="J835" s="167">
        <f t="shared" si="75"/>
        <v>0</v>
      </c>
      <c r="K835" s="167">
        <f t="shared" si="75"/>
        <v>0</v>
      </c>
      <c r="L835" s="167">
        <f t="shared" si="75"/>
        <v>0</v>
      </c>
      <c r="M835" s="167">
        <f t="shared" si="75"/>
        <v>0</v>
      </c>
      <c r="N835" s="167">
        <f t="shared" si="75"/>
        <v>0</v>
      </c>
      <c r="O835" s="167">
        <f t="shared" si="75"/>
        <v>0</v>
      </c>
      <c r="P835" s="167">
        <f t="shared" si="75"/>
        <v>0</v>
      </c>
      <c r="Q835" s="167">
        <f t="shared" si="75"/>
        <v>7155973.0499999998</v>
      </c>
      <c r="R835" s="11"/>
      <c r="S835" s="76"/>
    </row>
    <row r="836" spans="1:22" s="171" customFormat="1" ht="19.5" customHeight="1" x14ac:dyDescent="0.3">
      <c r="A836" s="168">
        <v>1</v>
      </c>
      <c r="B836" s="172" t="s">
        <v>796</v>
      </c>
      <c r="C836" s="170">
        <f>D836+F836+H836+J836+L836+N836+P836+Q836</f>
        <v>3742800</v>
      </c>
      <c r="D836" s="4"/>
      <c r="E836" s="88"/>
      <c r="F836" s="4"/>
      <c r="G836" s="4"/>
      <c r="H836" s="4"/>
      <c r="I836" s="4"/>
      <c r="J836" s="4"/>
      <c r="K836" s="4"/>
      <c r="L836" s="4"/>
      <c r="M836" s="12"/>
      <c r="N836" s="12"/>
      <c r="O836" s="4"/>
      <c r="P836" s="30"/>
      <c r="Q836" s="4">
        <v>3742800</v>
      </c>
      <c r="R836" s="11"/>
      <c r="S836" s="76"/>
    </row>
    <row r="837" spans="1:22" s="77" customFormat="1" ht="19.5" customHeight="1" x14ac:dyDescent="0.3">
      <c r="A837" s="168">
        <v>2</v>
      </c>
      <c r="B837" s="172" t="s">
        <v>501</v>
      </c>
      <c r="C837" s="30">
        <f>D837+F837+H837+J837+L837+N837+P837+Q837</f>
        <v>3413173.05</v>
      </c>
      <c r="D837" s="4"/>
      <c r="E837" s="88"/>
      <c r="F837" s="4"/>
      <c r="G837" s="12"/>
      <c r="H837" s="4"/>
      <c r="I837" s="4"/>
      <c r="J837" s="4"/>
      <c r="K837" s="4"/>
      <c r="L837" s="4"/>
      <c r="M837" s="12"/>
      <c r="N837" s="12"/>
      <c r="O837" s="4"/>
      <c r="P837" s="30"/>
      <c r="Q837" s="4">
        <v>3413173.05</v>
      </c>
      <c r="R837" s="11"/>
      <c r="S837" s="76"/>
      <c r="U837" s="173"/>
      <c r="V837" s="174"/>
    </row>
    <row r="838" spans="1:22" s="77" customFormat="1" ht="19.5" customHeight="1" x14ac:dyDescent="0.3">
      <c r="A838" s="163" t="s">
        <v>739</v>
      </c>
      <c r="B838" s="164"/>
      <c r="C838" s="167">
        <f t="shared" ref="C838:Q838" si="76">SUM(C839:C840)</f>
        <v>5512164</v>
      </c>
      <c r="D838" s="167">
        <f t="shared" si="76"/>
        <v>0</v>
      </c>
      <c r="E838" s="176">
        <f t="shared" si="76"/>
        <v>0</v>
      </c>
      <c r="F838" s="167">
        <f t="shared" si="76"/>
        <v>0</v>
      </c>
      <c r="G838" s="167">
        <f t="shared" si="76"/>
        <v>0</v>
      </c>
      <c r="H838" s="167">
        <f t="shared" si="76"/>
        <v>0</v>
      </c>
      <c r="I838" s="167">
        <f t="shared" si="76"/>
        <v>0</v>
      </c>
      <c r="J838" s="167">
        <f t="shared" si="76"/>
        <v>0</v>
      </c>
      <c r="K838" s="167">
        <f t="shared" si="76"/>
        <v>0</v>
      </c>
      <c r="L838" s="167">
        <f t="shared" si="76"/>
        <v>0</v>
      </c>
      <c r="M838" s="167">
        <f t="shared" si="76"/>
        <v>0</v>
      </c>
      <c r="N838" s="167">
        <f t="shared" si="76"/>
        <v>0</v>
      </c>
      <c r="O838" s="167">
        <f t="shared" si="76"/>
        <v>0</v>
      </c>
      <c r="P838" s="167">
        <f t="shared" si="76"/>
        <v>0</v>
      </c>
      <c r="Q838" s="167">
        <f t="shared" si="76"/>
        <v>5512164</v>
      </c>
      <c r="R838" s="37"/>
    </row>
    <row r="839" spans="1:22" s="14" customFormat="1" ht="19.5" customHeight="1" x14ac:dyDescent="0.3">
      <c r="A839" s="168">
        <v>1</v>
      </c>
      <c r="B839" s="169" t="s">
        <v>467</v>
      </c>
      <c r="C839" s="170">
        <f>D839+F839+H839+J839+L839+N839+P839+Q839</f>
        <v>3444710</v>
      </c>
      <c r="D839" s="12"/>
      <c r="E839" s="86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40"/>
      <c r="Q839" s="12">
        <v>3444710</v>
      </c>
      <c r="R839" s="13"/>
    </row>
    <row r="840" spans="1:22" s="77" customFormat="1" ht="19.5" customHeight="1" x14ac:dyDescent="0.3">
      <c r="A840" s="375">
        <v>2</v>
      </c>
      <c r="B840" s="172" t="s">
        <v>143</v>
      </c>
      <c r="C840" s="170">
        <f>D840+F840+H840+J840+L840+N840+P840+Q840</f>
        <v>2067454</v>
      </c>
      <c r="D840" s="4"/>
      <c r="E840" s="88"/>
      <c r="F840" s="4"/>
      <c r="G840" s="12"/>
      <c r="H840" s="4"/>
      <c r="I840" s="4"/>
      <c r="J840" s="4"/>
      <c r="K840" s="12"/>
      <c r="L840" s="4"/>
      <c r="M840" s="12"/>
      <c r="N840" s="12"/>
      <c r="O840" s="12"/>
      <c r="P840" s="40"/>
      <c r="Q840" s="4">
        <v>2067454</v>
      </c>
      <c r="R840" s="37"/>
    </row>
    <row r="841" spans="1:22" s="9" customFormat="1" ht="24.75" customHeight="1" x14ac:dyDescent="0.3">
      <c r="A841" s="3">
        <v>11</v>
      </c>
      <c r="B841" s="275" t="s">
        <v>652</v>
      </c>
      <c r="C841" s="33">
        <f t="shared" ref="C841:Q841" si="77">C842+C846</f>
        <v>5377932.8200000003</v>
      </c>
      <c r="D841" s="33">
        <f t="shared" si="77"/>
        <v>300000</v>
      </c>
      <c r="E841" s="90">
        <f t="shared" si="77"/>
        <v>0</v>
      </c>
      <c r="F841" s="33">
        <f t="shared" si="77"/>
        <v>0</v>
      </c>
      <c r="G841" s="33">
        <f t="shared" si="77"/>
        <v>0</v>
      </c>
      <c r="H841" s="33">
        <f t="shared" si="77"/>
        <v>0</v>
      </c>
      <c r="I841" s="33">
        <f t="shared" si="77"/>
        <v>0</v>
      </c>
      <c r="J841" s="33">
        <f t="shared" si="77"/>
        <v>0</v>
      </c>
      <c r="K841" s="33">
        <f t="shared" si="77"/>
        <v>1581</v>
      </c>
      <c r="L841" s="33">
        <f t="shared" si="77"/>
        <v>1557198.94</v>
      </c>
      <c r="M841" s="33">
        <f t="shared" si="77"/>
        <v>1536</v>
      </c>
      <c r="N841" s="33">
        <f t="shared" si="77"/>
        <v>1734596.88</v>
      </c>
      <c r="O841" s="33">
        <f t="shared" si="77"/>
        <v>724.85</v>
      </c>
      <c r="P841" s="33">
        <f t="shared" si="77"/>
        <v>1786137</v>
      </c>
      <c r="Q841" s="16">
        <f t="shared" si="77"/>
        <v>0</v>
      </c>
      <c r="R841" s="45"/>
    </row>
    <row r="842" spans="1:22" s="9" customFormat="1" ht="24.75" customHeight="1" x14ac:dyDescent="0.3">
      <c r="A842" s="275" t="s">
        <v>874</v>
      </c>
      <c r="B842" s="179"/>
      <c r="C842" s="33">
        <f t="shared" ref="C842:Q842" si="78">SUM(C843:C845)</f>
        <v>4614635.82</v>
      </c>
      <c r="D842" s="33">
        <f t="shared" si="78"/>
        <v>300000</v>
      </c>
      <c r="E842" s="90">
        <f t="shared" si="78"/>
        <v>0</v>
      </c>
      <c r="F842" s="33">
        <f t="shared" si="78"/>
        <v>0</v>
      </c>
      <c r="G842" s="33">
        <f t="shared" si="78"/>
        <v>0</v>
      </c>
      <c r="H842" s="33">
        <f t="shared" si="78"/>
        <v>0</v>
      </c>
      <c r="I842" s="33">
        <f t="shared" si="78"/>
        <v>0</v>
      </c>
      <c r="J842" s="33">
        <f t="shared" si="78"/>
        <v>0</v>
      </c>
      <c r="K842" s="33">
        <f t="shared" si="78"/>
        <v>806</v>
      </c>
      <c r="L842" s="33">
        <f t="shared" si="78"/>
        <v>793901.94</v>
      </c>
      <c r="M842" s="33">
        <f t="shared" si="78"/>
        <v>1536</v>
      </c>
      <c r="N842" s="33">
        <f t="shared" si="78"/>
        <v>1734596.88</v>
      </c>
      <c r="O842" s="33">
        <f t="shared" si="78"/>
        <v>724.85</v>
      </c>
      <c r="P842" s="33">
        <f t="shared" si="78"/>
        <v>1786137</v>
      </c>
      <c r="Q842" s="16">
        <f t="shared" si="78"/>
        <v>0</v>
      </c>
      <c r="R842" s="45"/>
    </row>
    <row r="843" spans="1:22" s="64" customFormat="1" ht="19.5" customHeight="1" x14ac:dyDescent="0.3">
      <c r="A843" s="254">
        <v>1</v>
      </c>
      <c r="B843" s="236" t="s">
        <v>1083</v>
      </c>
      <c r="C843" s="40">
        <f>D843+F843+H843+J843+L843+N843+P843+Q843</f>
        <v>1786137</v>
      </c>
      <c r="D843" s="12"/>
      <c r="E843" s="180"/>
      <c r="F843" s="6"/>
      <c r="G843" s="6"/>
      <c r="H843" s="6"/>
      <c r="I843" s="6"/>
      <c r="J843" s="6"/>
      <c r="K843" s="12"/>
      <c r="L843" s="12"/>
      <c r="M843" s="6"/>
      <c r="N843" s="6"/>
      <c r="O843" s="12">
        <v>724.85</v>
      </c>
      <c r="P843" s="40">
        <v>1786137</v>
      </c>
      <c r="Q843" s="16"/>
      <c r="R843" s="45"/>
    </row>
    <row r="844" spans="1:22" s="9" customFormat="1" ht="22.5" customHeight="1" x14ac:dyDescent="0.3">
      <c r="A844" s="254">
        <v>2</v>
      </c>
      <c r="B844" s="236" t="s">
        <v>129</v>
      </c>
      <c r="C844" s="40">
        <f>D844+F844+H844+J844+L844+N844+P844+Q844</f>
        <v>1628498.8199999998</v>
      </c>
      <c r="D844" s="12"/>
      <c r="E844" s="180"/>
      <c r="F844" s="6"/>
      <c r="G844" s="6"/>
      <c r="H844" s="6"/>
      <c r="I844" s="6"/>
      <c r="J844" s="6"/>
      <c r="K844" s="12">
        <v>806</v>
      </c>
      <c r="L844" s="12">
        <v>793901.94</v>
      </c>
      <c r="M844" s="12">
        <v>806</v>
      </c>
      <c r="N844" s="12">
        <v>834596.88</v>
      </c>
      <c r="O844" s="12"/>
      <c r="P844" s="40"/>
      <c r="Q844" s="16"/>
      <c r="R844" s="45"/>
    </row>
    <row r="845" spans="1:22" s="9" customFormat="1" ht="22.5" customHeight="1" x14ac:dyDescent="0.3">
      <c r="A845" s="254">
        <v>3</v>
      </c>
      <c r="B845" s="172" t="s">
        <v>809</v>
      </c>
      <c r="C845" s="40">
        <f>D845+F845+H845+J845+L845+N845+P845+Q845</f>
        <v>1200000</v>
      </c>
      <c r="D845" s="12">
        <v>300000</v>
      </c>
      <c r="E845" s="180"/>
      <c r="F845" s="6"/>
      <c r="G845" s="6"/>
      <c r="H845" s="6"/>
      <c r="I845" s="6"/>
      <c r="J845" s="6"/>
      <c r="K845" s="12"/>
      <c r="L845" s="12"/>
      <c r="M845" s="12">
        <v>730</v>
      </c>
      <c r="N845" s="12">
        <v>900000</v>
      </c>
      <c r="O845" s="12"/>
      <c r="P845" s="40"/>
      <c r="Q845" s="16"/>
      <c r="R845" s="45"/>
    </row>
    <row r="846" spans="1:22" s="9" customFormat="1" ht="24.75" customHeight="1" x14ac:dyDescent="0.3">
      <c r="A846" s="275" t="s">
        <v>50</v>
      </c>
      <c r="B846" s="179"/>
      <c r="C846" s="33">
        <f t="shared" ref="C846:Q846" si="79">SUM(C847:C847)</f>
        <v>763297</v>
      </c>
      <c r="D846" s="33">
        <f t="shared" si="79"/>
        <v>0</v>
      </c>
      <c r="E846" s="90">
        <f t="shared" si="79"/>
        <v>0</v>
      </c>
      <c r="F846" s="33">
        <f t="shared" si="79"/>
        <v>0</v>
      </c>
      <c r="G846" s="33">
        <f t="shared" si="79"/>
        <v>0</v>
      </c>
      <c r="H846" s="33">
        <f t="shared" si="79"/>
        <v>0</v>
      </c>
      <c r="I846" s="33">
        <f t="shared" si="79"/>
        <v>0</v>
      </c>
      <c r="J846" s="33">
        <f t="shared" si="79"/>
        <v>0</v>
      </c>
      <c r="K846" s="33">
        <f t="shared" si="79"/>
        <v>775</v>
      </c>
      <c r="L846" s="33">
        <f t="shared" si="79"/>
        <v>763297</v>
      </c>
      <c r="M846" s="33">
        <f t="shared" si="79"/>
        <v>0</v>
      </c>
      <c r="N846" s="33">
        <f t="shared" si="79"/>
        <v>0</v>
      </c>
      <c r="O846" s="33">
        <f t="shared" si="79"/>
        <v>0</v>
      </c>
      <c r="P846" s="33">
        <f t="shared" si="79"/>
        <v>0</v>
      </c>
      <c r="Q846" s="16">
        <f t="shared" si="79"/>
        <v>0</v>
      </c>
      <c r="R846" s="45"/>
    </row>
    <row r="847" spans="1:22" s="9" customFormat="1" ht="22.5" customHeight="1" x14ac:dyDescent="0.3">
      <c r="A847" s="254">
        <v>1</v>
      </c>
      <c r="B847" s="236" t="s">
        <v>128</v>
      </c>
      <c r="C847" s="40">
        <f>D847+F847+H847+J847+L847+N847+P847+Q847</f>
        <v>763297</v>
      </c>
      <c r="D847" s="12"/>
      <c r="E847" s="180"/>
      <c r="F847" s="6"/>
      <c r="G847" s="6"/>
      <c r="H847" s="6"/>
      <c r="I847" s="6"/>
      <c r="J847" s="6"/>
      <c r="K847" s="12">
        <v>775</v>
      </c>
      <c r="L847" s="12">
        <v>763297</v>
      </c>
      <c r="M847" s="6"/>
      <c r="N847" s="6"/>
      <c r="O847" s="12"/>
      <c r="P847" s="40"/>
      <c r="Q847" s="16"/>
      <c r="R847" s="45"/>
    </row>
    <row r="848" spans="1:22" s="15" customFormat="1" x14ac:dyDescent="0.3">
      <c r="A848" s="154">
        <v>12</v>
      </c>
      <c r="B848" s="175" t="s">
        <v>51</v>
      </c>
      <c r="C848" s="16">
        <f t="shared" ref="C848:Q849" si="80">C849</f>
        <v>1719345.72</v>
      </c>
      <c r="D848" s="16">
        <f t="shared" si="80"/>
        <v>0</v>
      </c>
      <c r="E848" s="89">
        <f t="shared" si="80"/>
        <v>0</v>
      </c>
      <c r="F848" s="16">
        <f t="shared" si="80"/>
        <v>0</v>
      </c>
      <c r="G848" s="16">
        <f t="shared" si="80"/>
        <v>565</v>
      </c>
      <c r="H848" s="16">
        <f t="shared" si="80"/>
        <v>1719345.72</v>
      </c>
      <c r="I848" s="16">
        <f t="shared" si="80"/>
        <v>0</v>
      </c>
      <c r="J848" s="16">
        <f t="shared" si="80"/>
        <v>0</v>
      </c>
      <c r="K848" s="16">
        <f t="shared" si="80"/>
        <v>0</v>
      </c>
      <c r="L848" s="16">
        <f t="shared" si="80"/>
        <v>0</v>
      </c>
      <c r="M848" s="16">
        <f t="shared" si="80"/>
        <v>0</v>
      </c>
      <c r="N848" s="16">
        <f t="shared" si="80"/>
        <v>0</v>
      </c>
      <c r="O848" s="16">
        <f t="shared" si="80"/>
        <v>0</v>
      </c>
      <c r="P848" s="16">
        <f t="shared" si="80"/>
        <v>0</v>
      </c>
      <c r="Q848" s="16">
        <f t="shared" si="80"/>
        <v>0</v>
      </c>
    </row>
    <row r="849" spans="1:19" s="15" customFormat="1" x14ac:dyDescent="0.3">
      <c r="A849" s="175" t="s">
        <v>52</v>
      </c>
      <c r="B849" s="242"/>
      <c r="C849" s="33">
        <f t="shared" si="80"/>
        <v>1719345.72</v>
      </c>
      <c r="D849" s="33">
        <f t="shared" si="80"/>
        <v>0</v>
      </c>
      <c r="E849" s="90">
        <f t="shared" si="80"/>
        <v>0</v>
      </c>
      <c r="F849" s="33">
        <f t="shared" si="80"/>
        <v>0</v>
      </c>
      <c r="G849" s="33">
        <f t="shared" si="80"/>
        <v>565</v>
      </c>
      <c r="H849" s="33">
        <f t="shared" si="80"/>
        <v>1719345.72</v>
      </c>
      <c r="I849" s="33">
        <f t="shared" si="80"/>
        <v>0</v>
      </c>
      <c r="J849" s="33">
        <f t="shared" si="80"/>
        <v>0</v>
      </c>
      <c r="K849" s="33">
        <f t="shared" si="80"/>
        <v>0</v>
      </c>
      <c r="L849" s="33">
        <f t="shared" si="80"/>
        <v>0</v>
      </c>
      <c r="M849" s="33">
        <f t="shared" si="80"/>
        <v>0</v>
      </c>
      <c r="N849" s="33">
        <f t="shared" si="80"/>
        <v>0</v>
      </c>
      <c r="O849" s="33">
        <f t="shared" si="80"/>
        <v>0</v>
      </c>
      <c r="P849" s="33">
        <f t="shared" si="80"/>
        <v>0</v>
      </c>
      <c r="Q849" s="16">
        <f t="shared" si="80"/>
        <v>0</v>
      </c>
    </row>
    <row r="850" spans="1:19" s="15" customFormat="1" x14ac:dyDescent="0.3">
      <c r="A850" s="245">
        <v>1</v>
      </c>
      <c r="B850" s="169" t="s">
        <v>685</v>
      </c>
      <c r="C850" s="126">
        <f>D850+F850+H850+J850+L850+N850+P850+Q850</f>
        <v>1719345.72</v>
      </c>
      <c r="D850" s="376"/>
      <c r="E850" s="377"/>
      <c r="F850" s="376"/>
      <c r="G850" s="378">
        <v>565</v>
      </c>
      <c r="H850" s="378">
        <v>1719345.72</v>
      </c>
      <c r="I850" s="376"/>
      <c r="J850" s="376"/>
      <c r="K850" s="376"/>
      <c r="L850" s="376"/>
      <c r="M850" s="376"/>
      <c r="N850" s="376"/>
      <c r="O850" s="376"/>
      <c r="P850" s="379"/>
      <c r="Q850" s="376"/>
    </row>
    <row r="851" spans="1:19" s="15" customFormat="1" x14ac:dyDescent="0.3">
      <c r="A851" s="154">
        <v>13</v>
      </c>
      <c r="B851" s="175" t="s">
        <v>53</v>
      </c>
      <c r="C851" s="33">
        <f t="shared" ref="C851:Q851" si="81">C852+C856+C858</f>
        <v>8090397.9800000004</v>
      </c>
      <c r="D851" s="16">
        <f t="shared" si="81"/>
        <v>6449628.8700000001</v>
      </c>
      <c r="E851" s="89">
        <f t="shared" si="81"/>
        <v>0</v>
      </c>
      <c r="F851" s="16">
        <f t="shared" si="81"/>
        <v>0</v>
      </c>
      <c r="G851" s="16">
        <f t="shared" si="81"/>
        <v>0</v>
      </c>
      <c r="H851" s="16">
        <f t="shared" si="81"/>
        <v>0</v>
      </c>
      <c r="I851" s="16">
        <f t="shared" si="81"/>
        <v>0</v>
      </c>
      <c r="J851" s="16">
        <f t="shared" si="81"/>
        <v>0</v>
      </c>
      <c r="K851" s="16">
        <f t="shared" si="81"/>
        <v>0</v>
      </c>
      <c r="L851" s="16">
        <f t="shared" si="81"/>
        <v>0</v>
      </c>
      <c r="M851" s="16">
        <f t="shared" si="81"/>
        <v>1165</v>
      </c>
      <c r="N851" s="16">
        <f t="shared" si="81"/>
        <v>1640769.1099999999</v>
      </c>
      <c r="O851" s="16">
        <f t="shared" si="81"/>
        <v>0</v>
      </c>
      <c r="P851" s="33">
        <f t="shared" si="81"/>
        <v>0</v>
      </c>
      <c r="Q851" s="16">
        <f t="shared" si="81"/>
        <v>0</v>
      </c>
      <c r="R851" s="181"/>
    </row>
    <row r="852" spans="1:19" s="15" customFormat="1" x14ac:dyDescent="0.3">
      <c r="A852" s="175" t="s">
        <v>54</v>
      </c>
      <c r="B852" s="242"/>
      <c r="C852" s="33">
        <f t="shared" ref="C852:Q852" si="82">SUM(C853:C855)</f>
        <v>3603462.87</v>
      </c>
      <c r="D852" s="16">
        <f t="shared" si="82"/>
        <v>3603462.87</v>
      </c>
      <c r="E852" s="89">
        <f t="shared" si="82"/>
        <v>0</v>
      </c>
      <c r="F852" s="16">
        <f t="shared" si="82"/>
        <v>0</v>
      </c>
      <c r="G852" s="16">
        <f t="shared" si="82"/>
        <v>0</v>
      </c>
      <c r="H852" s="16">
        <f t="shared" si="82"/>
        <v>0</v>
      </c>
      <c r="I852" s="16">
        <f t="shared" si="82"/>
        <v>0</v>
      </c>
      <c r="J852" s="16">
        <f t="shared" si="82"/>
        <v>0</v>
      </c>
      <c r="K852" s="16">
        <f t="shared" si="82"/>
        <v>0</v>
      </c>
      <c r="L852" s="16">
        <f t="shared" si="82"/>
        <v>0</v>
      </c>
      <c r="M852" s="16">
        <f t="shared" si="82"/>
        <v>0</v>
      </c>
      <c r="N852" s="16">
        <f t="shared" si="82"/>
        <v>0</v>
      </c>
      <c r="O852" s="16">
        <f t="shared" si="82"/>
        <v>0</v>
      </c>
      <c r="P852" s="33">
        <f t="shared" si="82"/>
        <v>0</v>
      </c>
      <c r="Q852" s="16">
        <f t="shared" si="82"/>
        <v>0</v>
      </c>
    </row>
    <row r="853" spans="1:19" s="15" customFormat="1" x14ac:dyDescent="0.3">
      <c r="A853" s="234">
        <v>1</v>
      </c>
      <c r="B853" s="306" t="s">
        <v>560</v>
      </c>
      <c r="C853" s="30">
        <f>D853+F853+H853+J853+L853+N853+P853+Q853</f>
        <v>896970.81</v>
      </c>
      <c r="D853" s="4">
        <v>896970.81</v>
      </c>
      <c r="E853" s="182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62"/>
      <c r="Q853" s="17"/>
    </row>
    <row r="854" spans="1:19" s="15" customFormat="1" x14ac:dyDescent="0.3">
      <c r="A854" s="234">
        <v>2</v>
      </c>
      <c r="B854" s="307" t="s">
        <v>561</v>
      </c>
      <c r="C854" s="30">
        <f>D854+F854+H854+J854+L854+N854+P854+Q854</f>
        <v>444283.9</v>
      </c>
      <c r="D854" s="4">
        <v>444283.9</v>
      </c>
      <c r="E854" s="88"/>
      <c r="F854" s="4"/>
      <c r="G854" s="4"/>
      <c r="H854" s="4"/>
      <c r="I854" s="4"/>
      <c r="J854" s="4"/>
      <c r="K854" s="4"/>
      <c r="L854" s="4"/>
      <c r="M854" s="4"/>
      <c r="N854" s="4"/>
      <c r="O854" s="17"/>
      <c r="P854" s="162"/>
      <c r="Q854" s="17"/>
    </row>
    <row r="855" spans="1:19" s="15" customFormat="1" x14ac:dyDescent="0.3">
      <c r="A855" s="234">
        <v>3</v>
      </c>
      <c r="B855" s="308" t="s">
        <v>725</v>
      </c>
      <c r="C855" s="30">
        <f>D855+F855+H855+J855+L855+N855+P855+Q855</f>
        <v>2262208.16</v>
      </c>
      <c r="D855" s="4">
        <v>2262208.16</v>
      </c>
      <c r="E855" s="88"/>
      <c r="F855" s="4"/>
      <c r="G855" s="4"/>
      <c r="H855" s="4"/>
      <c r="I855" s="4"/>
      <c r="J855" s="4"/>
      <c r="K855" s="4"/>
      <c r="L855" s="4"/>
      <c r="M855" s="4"/>
      <c r="N855" s="4"/>
      <c r="O855" s="17"/>
      <c r="P855" s="162"/>
      <c r="Q855" s="17"/>
    </row>
    <row r="856" spans="1:19" s="15" customFormat="1" x14ac:dyDescent="0.3">
      <c r="A856" s="175" t="s">
        <v>55</v>
      </c>
      <c r="B856" s="242"/>
      <c r="C856" s="33">
        <f t="shared" ref="C856:Q856" si="83">SUM(C857)</f>
        <v>607516.11</v>
      </c>
      <c r="D856" s="33">
        <f t="shared" si="83"/>
        <v>0</v>
      </c>
      <c r="E856" s="90">
        <f t="shared" si="83"/>
        <v>0</v>
      </c>
      <c r="F856" s="33">
        <f t="shared" si="83"/>
        <v>0</v>
      </c>
      <c r="G856" s="33">
        <f t="shared" si="83"/>
        <v>0</v>
      </c>
      <c r="H856" s="33">
        <f t="shared" si="83"/>
        <v>0</v>
      </c>
      <c r="I856" s="33">
        <f t="shared" si="83"/>
        <v>0</v>
      </c>
      <c r="J856" s="33">
        <f t="shared" si="83"/>
        <v>0</v>
      </c>
      <c r="K856" s="33">
        <f t="shared" si="83"/>
        <v>0</v>
      </c>
      <c r="L856" s="33">
        <f t="shared" si="83"/>
        <v>0</v>
      </c>
      <c r="M856" s="33">
        <f t="shared" si="83"/>
        <v>315</v>
      </c>
      <c r="N856" s="33">
        <f t="shared" si="83"/>
        <v>607516.11</v>
      </c>
      <c r="O856" s="33">
        <f t="shared" si="83"/>
        <v>0</v>
      </c>
      <c r="P856" s="33">
        <f t="shared" si="83"/>
        <v>0</v>
      </c>
      <c r="Q856" s="16">
        <f t="shared" si="83"/>
        <v>0</v>
      </c>
      <c r="R856" s="18"/>
      <c r="S856" s="18"/>
    </row>
    <row r="857" spans="1:19" s="15" customFormat="1" x14ac:dyDescent="0.3">
      <c r="A857" s="234">
        <v>1</v>
      </c>
      <c r="B857" s="307" t="s">
        <v>564</v>
      </c>
      <c r="C857" s="30">
        <f>D857+F857+H857+J857+L857+N857+P857+Q857</f>
        <v>607516.11</v>
      </c>
      <c r="D857" s="4"/>
      <c r="E857" s="88"/>
      <c r="F857" s="4"/>
      <c r="G857" s="4"/>
      <c r="H857" s="4"/>
      <c r="I857" s="4"/>
      <c r="J857" s="4"/>
      <c r="K857" s="4"/>
      <c r="L857" s="4"/>
      <c r="M857" s="4">
        <v>315</v>
      </c>
      <c r="N857" s="4">
        <v>607516.11</v>
      </c>
      <c r="O857" s="17"/>
      <c r="P857" s="162"/>
      <c r="Q857" s="17"/>
    </row>
    <row r="858" spans="1:19" s="15" customFormat="1" x14ac:dyDescent="0.3">
      <c r="A858" s="175" t="s">
        <v>56</v>
      </c>
      <c r="B858" s="242"/>
      <c r="C858" s="165">
        <f t="shared" ref="C858:Q858" si="84">SUM(C859:C863)</f>
        <v>3879419</v>
      </c>
      <c r="D858" s="165">
        <f t="shared" si="84"/>
        <v>2846166</v>
      </c>
      <c r="E858" s="166">
        <f t="shared" si="84"/>
        <v>0</v>
      </c>
      <c r="F858" s="165">
        <f t="shared" si="84"/>
        <v>0</v>
      </c>
      <c r="G858" s="165">
        <f t="shared" si="84"/>
        <v>0</v>
      </c>
      <c r="H858" s="165">
        <f t="shared" si="84"/>
        <v>0</v>
      </c>
      <c r="I858" s="165">
        <f t="shared" si="84"/>
        <v>0</v>
      </c>
      <c r="J858" s="165">
        <f t="shared" si="84"/>
        <v>0</v>
      </c>
      <c r="K858" s="165">
        <f t="shared" si="84"/>
        <v>0</v>
      </c>
      <c r="L858" s="165">
        <f t="shared" si="84"/>
        <v>0</v>
      </c>
      <c r="M858" s="165">
        <f t="shared" si="84"/>
        <v>850</v>
      </c>
      <c r="N858" s="165">
        <f t="shared" si="84"/>
        <v>1033253</v>
      </c>
      <c r="O858" s="165">
        <f t="shared" si="84"/>
        <v>0</v>
      </c>
      <c r="P858" s="165">
        <f t="shared" si="84"/>
        <v>0</v>
      </c>
      <c r="Q858" s="167">
        <f t="shared" si="84"/>
        <v>0</v>
      </c>
      <c r="R858" s="18"/>
    </row>
    <row r="859" spans="1:19" s="15" customFormat="1" ht="18.75" customHeight="1" x14ac:dyDescent="0.3">
      <c r="A859" s="234">
        <v>1</v>
      </c>
      <c r="B859" s="307" t="s">
        <v>563</v>
      </c>
      <c r="C859" s="30">
        <f>D859+F859+H859+J859+L859+N859+P859+Q859</f>
        <v>279450</v>
      </c>
      <c r="D859" s="4"/>
      <c r="E859" s="88"/>
      <c r="F859" s="4"/>
      <c r="G859" s="4"/>
      <c r="H859" s="4"/>
      <c r="I859" s="4"/>
      <c r="J859" s="4"/>
      <c r="K859" s="4"/>
      <c r="L859" s="4"/>
      <c r="M859" s="4">
        <v>270</v>
      </c>
      <c r="N859" s="4">
        <v>279450</v>
      </c>
      <c r="O859" s="17"/>
      <c r="P859" s="162"/>
      <c r="Q859" s="17"/>
    </row>
    <row r="860" spans="1:19" s="15" customFormat="1" ht="18.75" customHeight="1" x14ac:dyDescent="0.3">
      <c r="A860" s="234">
        <v>2</v>
      </c>
      <c r="B860" s="306" t="s">
        <v>562</v>
      </c>
      <c r="C860" s="30">
        <f>D860+F860+H860+J860+L860+N860+P860+Q860</f>
        <v>1016600</v>
      </c>
      <c r="D860" s="4">
        <v>1016600</v>
      </c>
      <c r="E860" s="88"/>
      <c r="F860" s="4"/>
      <c r="G860" s="4"/>
      <c r="H860" s="4"/>
      <c r="I860" s="4"/>
      <c r="J860" s="4"/>
      <c r="K860" s="4"/>
      <c r="L860" s="4"/>
      <c r="M860" s="4"/>
      <c r="N860" s="4"/>
      <c r="O860" s="17"/>
      <c r="P860" s="162"/>
      <c r="Q860" s="17"/>
    </row>
    <row r="861" spans="1:19" s="15" customFormat="1" x14ac:dyDescent="0.3">
      <c r="A861" s="234">
        <v>3</v>
      </c>
      <c r="B861" s="380" t="s">
        <v>566</v>
      </c>
      <c r="C861" s="30">
        <f>D861+F861+H861+J861+L861+N861+P861+Q861</f>
        <v>753803</v>
      </c>
      <c r="D861" s="4"/>
      <c r="E861" s="88"/>
      <c r="F861" s="4"/>
      <c r="G861" s="4"/>
      <c r="H861" s="4"/>
      <c r="I861" s="4"/>
      <c r="J861" s="4"/>
      <c r="K861" s="4"/>
      <c r="L861" s="4"/>
      <c r="M861" s="4">
        <v>580</v>
      </c>
      <c r="N861" s="4">
        <v>753803</v>
      </c>
      <c r="O861" s="17"/>
      <c r="P861" s="162"/>
      <c r="Q861" s="17"/>
    </row>
    <row r="862" spans="1:19" s="15" customFormat="1" ht="20.25" customHeight="1" x14ac:dyDescent="0.3">
      <c r="A862" s="234">
        <v>4</v>
      </c>
      <c r="B862" s="381" t="s">
        <v>559</v>
      </c>
      <c r="C862" s="30">
        <f>D862+F862+H862+J862+L862+N862+P862+Q862</f>
        <v>937432</v>
      </c>
      <c r="D862" s="4">
        <v>937432</v>
      </c>
      <c r="E862" s="182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62"/>
      <c r="Q862" s="17"/>
    </row>
    <row r="863" spans="1:19" s="15" customFormat="1" ht="21" customHeight="1" x14ac:dyDescent="0.3">
      <c r="A863" s="234">
        <v>5</v>
      </c>
      <c r="B863" s="381" t="s">
        <v>565</v>
      </c>
      <c r="C863" s="30">
        <f>D863+F863+H863+J863+L863+N863+P863+Q863</f>
        <v>892134</v>
      </c>
      <c r="D863" s="4">
        <v>892134</v>
      </c>
      <c r="E863" s="88"/>
      <c r="F863" s="4"/>
      <c r="G863" s="4"/>
      <c r="H863" s="4"/>
      <c r="I863" s="4"/>
      <c r="J863" s="4"/>
      <c r="K863" s="4"/>
      <c r="L863" s="4"/>
      <c r="M863" s="4"/>
      <c r="N863" s="4"/>
      <c r="O863" s="17"/>
      <c r="P863" s="162"/>
      <c r="Q863" s="17"/>
    </row>
    <row r="864" spans="1:19" s="15" customFormat="1" x14ac:dyDescent="0.3">
      <c r="A864" s="3">
        <v>14</v>
      </c>
      <c r="B864" s="175" t="s">
        <v>57</v>
      </c>
      <c r="C864" s="33">
        <f t="shared" ref="C864:Q864" si="85">C865+C869+C874</f>
        <v>21644227.819999997</v>
      </c>
      <c r="D864" s="16">
        <f t="shared" si="85"/>
        <v>281820.36</v>
      </c>
      <c r="E864" s="89">
        <f t="shared" si="85"/>
        <v>0</v>
      </c>
      <c r="F864" s="16">
        <f t="shared" si="85"/>
        <v>0</v>
      </c>
      <c r="G864" s="16">
        <f t="shared" si="85"/>
        <v>3000.81</v>
      </c>
      <c r="H864" s="16">
        <f t="shared" si="85"/>
        <v>8478757.0799999982</v>
      </c>
      <c r="I864" s="16">
        <f t="shared" si="85"/>
        <v>0</v>
      </c>
      <c r="J864" s="16">
        <f t="shared" si="85"/>
        <v>0</v>
      </c>
      <c r="K864" s="16">
        <f t="shared" si="85"/>
        <v>86</v>
      </c>
      <c r="L864" s="16">
        <f t="shared" si="85"/>
        <v>191259</v>
      </c>
      <c r="M864" s="16">
        <f t="shared" si="85"/>
        <v>0</v>
      </c>
      <c r="N864" s="16">
        <f t="shared" si="85"/>
        <v>0</v>
      </c>
      <c r="O864" s="16">
        <f t="shared" si="85"/>
        <v>0</v>
      </c>
      <c r="P864" s="33">
        <f t="shared" si="85"/>
        <v>0</v>
      </c>
      <c r="Q864" s="16">
        <f t="shared" si="85"/>
        <v>12692391.379999999</v>
      </c>
    </row>
    <row r="865" spans="1:18" s="15" customFormat="1" x14ac:dyDescent="0.3">
      <c r="A865" s="163" t="s">
        <v>115</v>
      </c>
      <c r="B865" s="309"/>
      <c r="C865" s="167">
        <f t="shared" ref="C865:Q865" si="86">SUM(C866:C868)</f>
        <v>678096.36</v>
      </c>
      <c r="D865" s="167">
        <f t="shared" si="86"/>
        <v>281820.36</v>
      </c>
      <c r="E865" s="176">
        <f t="shared" si="86"/>
        <v>0</v>
      </c>
      <c r="F865" s="167">
        <f t="shared" si="86"/>
        <v>0</v>
      </c>
      <c r="G865" s="167">
        <f t="shared" si="86"/>
        <v>40</v>
      </c>
      <c r="H865" s="167">
        <f t="shared" si="86"/>
        <v>205017</v>
      </c>
      <c r="I865" s="167">
        <f t="shared" si="86"/>
        <v>0</v>
      </c>
      <c r="J865" s="167">
        <f t="shared" si="86"/>
        <v>0</v>
      </c>
      <c r="K865" s="167">
        <f t="shared" si="86"/>
        <v>86</v>
      </c>
      <c r="L865" s="167">
        <f t="shared" si="86"/>
        <v>191259</v>
      </c>
      <c r="M865" s="167">
        <f t="shared" si="86"/>
        <v>0</v>
      </c>
      <c r="N865" s="167">
        <f t="shared" si="86"/>
        <v>0</v>
      </c>
      <c r="O865" s="167">
        <f t="shared" si="86"/>
        <v>0</v>
      </c>
      <c r="P865" s="167">
        <f t="shared" si="86"/>
        <v>0</v>
      </c>
      <c r="Q865" s="167">
        <f t="shared" si="86"/>
        <v>0</v>
      </c>
    </row>
    <row r="866" spans="1:18" s="15" customFormat="1" ht="37.5" x14ac:dyDescent="0.3">
      <c r="A866" s="296">
        <v>1</v>
      </c>
      <c r="B866" s="2" t="s">
        <v>1194</v>
      </c>
      <c r="C866" s="143">
        <f>D866+F866+H866+J866+L866+N866+P866+Q866</f>
        <v>281820.36</v>
      </c>
      <c r="D866" s="123">
        <v>281820.36</v>
      </c>
      <c r="E866" s="176">
        <f>SUM(E867:E869)</f>
        <v>0</v>
      </c>
      <c r="F866" s="122"/>
      <c r="G866" s="122"/>
      <c r="H866" s="122"/>
      <c r="I866" s="122"/>
      <c r="J866" s="122"/>
      <c r="K866" s="123"/>
      <c r="L866" s="123"/>
      <c r="M866" s="122"/>
      <c r="N866" s="122"/>
      <c r="O866" s="122"/>
      <c r="P866" s="122"/>
      <c r="Q866" s="122"/>
    </row>
    <row r="867" spans="1:18" s="15" customFormat="1" ht="24" customHeight="1" x14ac:dyDescent="0.3">
      <c r="A867" s="296">
        <v>2</v>
      </c>
      <c r="B867" s="172" t="s">
        <v>952</v>
      </c>
      <c r="C867" s="143">
        <f>D867+F867+H867+J867+L867+N867+P867+Q867</f>
        <v>205017</v>
      </c>
      <c r="D867" s="123"/>
      <c r="E867" s="176">
        <f>SUM(E868:E870)</f>
        <v>0</v>
      </c>
      <c r="F867" s="122"/>
      <c r="G867" s="122">
        <v>40</v>
      </c>
      <c r="H867" s="122">
        <v>205017</v>
      </c>
      <c r="I867" s="122"/>
      <c r="J867" s="122"/>
      <c r="K867" s="123"/>
      <c r="L867" s="123"/>
      <c r="M867" s="122"/>
      <c r="N867" s="122"/>
      <c r="O867" s="122"/>
      <c r="P867" s="122"/>
      <c r="Q867" s="122"/>
    </row>
    <row r="868" spans="1:18" s="15" customFormat="1" ht="24" customHeight="1" x14ac:dyDescent="0.3">
      <c r="A868" s="254">
        <v>3</v>
      </c>
      <c r="B868" s="172" t="s">
        <v>953</v>
      </c>
      <c r="C868" s="143">
        <f>D868+F868+H868+J868+L868+N868+P868+Q868</f>
        <v>191259</v>
      </c>
      <c r="D868" s="183"/>
      <c r="E868" s="176">
        <f>SUM(E869:E871)</f>
        <v>0</v>
      </c>
      <c r="F868" s="125"/>
      <c r="G868" s="125"/>
      <c r="H868" s="125"/>
      <c r="I868" s="125"/>
      <c r="J868" s="125"/>
      <c r="K868" s="183">
        <v>86</v>
      </c>
      <c r="L868" s="183">
        <v>191259</v>
      </c>
      <c r="M868" s="125"/>
      <c r="N868" s="125"/>
      <c r="O868" s="125"/>
      <c r="P868" s="125"/>
      <c r="Q868" s="122"/>
    </row>
    <row r="869" spans="1:18" s="15" customFormat="1" ht="18.75" customHeight="1" x14ac:dyDescent="0.3">
      <c r="A869" s="163" t="s">
        <v>116</v>
      </c>
      <c r="B869" s="309"/>
      <c r="C869" s="165">
        <f t="shared" ref="C869:Q869" si="87">SUM(C870:C873)</f>
        <v>12659491.379999999</v>
      </c>
      <c r="D869" s="165">
        <f t="shared" si="87"/>
        <v>0</v>
      </c>
      <c r="E869" s="166">
        <f t="shared" si="87"/>
        <v>0</v>
      </c>
      <c r="F869" s="165">
        <f t="shared" si="87"/>
        <v>0</v>
      </c>
      <c r="G869" s="165">
        <f t="shared" si="87"/>
        <v>1135.0500000000002</v>
      </c>
      <c r="H869" s="165">
        <f t="shared" si="87"/>
        <v>3454059.3</v>
      </c>
      <c r="I869" s="165">
        <f t="shared" si="87"/>
        <v>0</v>
      </c>
      <c r="J869" s="165">
        <f t="shared" si="87"/>
        <v>0</v>
      </c>
      <c r="K869" s="165">
        <f t="shared" si="87"/>
        <v>0</v>
      </c>
      <c r="L869" s="165">
        <f t="shared" si="87"/>
        <v>0</v>
      </c>
      <c r="M869" s="165">
        <f t="shared" si="87"/>
        <v>0</v>
      </c>
      <c r="N869" s="165">
        <f t="shared" si="87"/>
        <v>0</v>
      </c>
      <c r="O869" s="165">
        <f t="shared" si="87"/>
        <v>0</v>
      </c>
      <c r="P869" s="165">
        <f t="shared" si="87"/>
        <v>0</v>
      </c>
      <c r="Q869" s="167">
        <f t="shared" si="87"/>
        <v>9205432.0800000001</v>
      </c>
    </row>
    <row r="870" spans="1:18" s="15" customFormat="1" ht="24" customHeight="1" x14ac:dyDescent="0.3">
      <c r="A870" s="254">
        <v>1</v>
      </c>
      <c r="B870" s="172" t="s">
        <v>653</v>
      </c>
      <c r="C870" s="30">
        <f>D870+F870+H870+J870+L870+N870+P870+Q870</f>
        <v>1713929.15</v>
      </c>
      <c r="D870" s="4"/>
      <c r="E870" s="88"/>
      <c r="F870" s="4"/>
      <c r="G870" s="4">
        <v>563.22</v>
      </c>
      <c r="H870" s="4">
        <v>1713929.15</v>
      </c>
      <c r="I870" s="4"/>
      <c r="J870" s="4"/>
      <c r="K870" s="4"/>
      <c r="L870" s="4"/>
      <c r="M870" s="4"/>
      <c r="N870" s="4"/>
      <c r="O870" s="4"/>
      <c r="P870" s="30"/>
      <c r="Q870" s="4"/>
    </row>
    <row r="871" spans="1:18" s="15" customFormat="1" ht="24.75" customHeight="1" x14ac:dyDescent="0.3">
      <c r="A871" s="254">
        <v>2</v>
      </c>
      <c r="B871" s="172" t="s">
        <v>654</v>
      </c>
      <c r="C871" s="30">
        <f>D871+F871+H871+J871+L871+N871+P871+Q871</f>
        <v>1740130.15</v>
      </c>
      <c r="D871" s="4"/>
      <c r="E871" s="88"/>
      <c r="F871" s="4"/>
      <c r="G871" s="4">
        <v>571.83000000000004</v>
      </c>
      <c r="H871" s="4">
        <v>1740130.15</v>
      </c>
      <c r="I871" s="4"/>
      <c r="J871" s="4"/>
      <c r="K871" s="4"/>
      <c r="L871" s="4"/>
      <c r="M871" s="4"/>
      <c r="N871" s="4"/>
      <c r="O871" s="4"/>
      <c r="P871" s="30"/>
      <c r="Q871" s="4"/>
    </row>
    <row r="872" spans="1:18" s="15" customFormat="1" ht="40.5" customHeight="1" x14ac:dyDescent="0.3">
      <c r="A872" s="254">
        <v>3</v>
      </c>
      <c r="B872" s="2" t="s">
        <v>657</v>
      </c>
      <c r="C872" s="30">
        <f>D872+F872+H872+J872+L872+N872+P872+Q872</f>
        <v>4559741</v>
      </c>
      <c r="D872" s="4"/>
      <c r="E872" s="8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30"/>
      <c r="Q872" s="4">
        <v>4559741</v>
      </c>
    </row>
    <row r="873" spans="1:18" s="15" customFormat="1" ht="24" customHeight="1" x14ac:dyDescent="0.3">
      <c r="A873" s="254">
        <v>4</v>
      </c>
      <c r="B873" s="172" t="s">
        <v>731</v>
      </c>
      <c r="C873" s="30">
        <f>D873+F873+H873+J873+L873+N873+P873+Q873</f>
        <v>4645691.08</v>
      </c>
      <c r="D873" s="4"/>
      <c r="E873" s="8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30"/>
      <c r="Q873" s="4">
        <v>4645691.08</v>
      </c>
    </row>
    <row r="874" spans="1:18" s="26" customFormat="1" x14ac:dyDescent="0.3">
      <c r="A874" s="163" t="s">
        <v>117</v>
      </c>
      <c r="B874" s="310"/>
      <c r="C874" s="165">
        <f t="shared" ref="C874:Q874" si="88">SUM(C875:C878)</f>
        <v>8306640.0799999991</v>
      </c>
      <c r="D874" s="165">
        <f t="shared" si="88"/>
        <v>0</v>
      </c>
      <c r="E874" s="166">
        <f t="shared" si="88"/>
        <v>0</v>
      </c>
      <c r="F874" s="165">
        <f t="shared" si="88"/>
        <v>0</v>
      </c>
      <c r="G874" s="165">
        <f t="shared" si="88"/>
        <v>1825.7599999999998</v>
      </c>
      <c r="H874" s="165">
        <f t="shared" si="88"/>
        <v>4819680.7799999993</v>
      </c>
      <c r="I874" s="165">
        <f t="shared" si="88"/>
        <v>0</v>
      </c>
      <c r="J874" s="165">
        <f t="shared" si="88"/>
        <v>0</v>
      </c>
      <c r="K874" s="165">
        <f t="shared" si="88"/>
        <v>0</v>
      </c>
      <c r="L874" s="165">
        <f t="shared" si="88"/>
        <v>0</v>
      </c>
      <c r="M874" s="165">
        <f t="shared" si="88"/>
        <v>0</v>
      </c>
      <c r="N874" s="165">
        <f t="shared" si="88"/>
        <v>0</v>
      </c>
      <c r="O874" s="165">
        <f t="shared" si="88"/>
        <v>0</v>
      </c>
      <c r="P874" s="165">
        <f t="shared" si="88"/>
        <v>0</v>
      </c>
      <c r="Q874" s="167">
        <f t="shared" si="88"/>
        <v>3486959.3</v>
      </c>
    </row>
    <row r="875" spans="1:18" s="15" customFormat="1" ht="39" customHeight="1" x14ac:dyDescent="0.3">
      <c r="A875" s="254">
        <v>1</v>
      </c>
      <c r="B875" s="2" t="s">
        <v>779</v>
      </c>
      <c r="C875" s="30">
        <f>D875+F875+H875+J875+L875+N875+P875+Q875</f>
        <v>1266381.8999999999</v>
      </c>
      <c r="D875" s="4"/>
      <c r="E875" s="88"/>
      <c r="F875" s="4"/>
      <c r="G875" s="4">
        <v>416.15</v>
      </c>
      <c r="H875" s="4">
        <v>1266381.8999999999</v>
      </c>
      <c r="I875" s="4"/>
      <c r="J875" s="4"/>
      <c r="K875" s="4"/>
      <c r="L875" s="4"/>
      <c r="M875" s="4"/>
      <c r="N875" s="4"/>
      <c r="O875" s="4"/>
      <c r="P875" s="30"/>
      <c r="Q875" s="4"/>
    </row>
    <row r="876" spans="1:18" s="15" customFormat="1" ht="23.25" customHeight="1" x14ac:dyDescent="0.3">
      <c r="A876" s="254">
        <v>2</v>
      </c>
      <c r="B876" s="172" t="s">
        <v>655</v>
      </c>
      <c r="C876" s="30">
        <f>D876+F876+H876+J876+L876+N876+P876+Q876</f>
        <v>2104155.88</v>
      </c>
      <c r="D876" s="4"/>
      <c r="E876" s="88"/>
      <c r="F876" s="4"/>
      <c r="G876" s="4">
        <v>597.30999999999995</v>
      </c>
      <c r="H876" s="4">
        <v>2104155.88</v>
      </c>
      <c r="I876" s="4"/>
      <c r="J876" s="4"/>
      <c r="K876" s="4"/>
      <c r="L876" s="4"/>
      <c r="M876" s="4"/>
      <c r="N876" s="4"/>
      <c r="O876" s="4"/>
      <c r="P876" s="30"/>
      <c r="Q876" s="4"/>
    </row>
    <row r="877" spans="1:18" s="15" customFormat="1" ht="23.25" customHeight="1" x14ac:dyDescent="0.3">
      <c r="A877" s="254">
        <v>3</v>
      </c>
      <c r="B877" s="172" t="s">
        <v>656</v>
      </c>
      <c r="C877" s="30">
        <f>D877+F877+H877+J877+L877+N877+P877+Q877</f>
        <v>1449143</v>
      </c>
      <c r="D877" s="4"/>
      <c r="E877" s="88"/>
      <c r="F877" s="4"/>
      <c r="G877" s="4">
        <v>812.3</v>
      </c>
      <c r="H877" s="4">
        <v>1449143</v>
      </c>
      <c r="I877" s="4"/>
      <c r="J877" s="4"/>
      <c r="K877" s="4"/>
      <c r="L877" s="4"/>
      <c r="M877" s="4"/>
      <c r="N877" s="4"/>
      <c r="O877" s="4"/>
      <c r="P877" s="30"/>
      <c r="Q877" s="4"/>
    </row>
    <row r="878" spans="1:18" s="15" customFormat="1" ht="23.25" customHeight="1" x14ac:dyDescent="0.3">
      <c r="A878" s="254">
        <v>4</v>
      </c>
      <c r="B878" s="172" t="s">
        <v>724</v>
      </c>
      <c r="C878" s="30">
        <f>D878+F878+H878+J878+L878+N878+P878+Q878</f>
        <v>3486959.3</v>
      </c>
      <c r="D878" s="4"/>
      <c r="E878" s="8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30"/>
      <c r="Q878" s="4">
        <v>3486959.3</v>
      </c>
    </row>
    <row r="879" spans="1:18" s="15" customFormat="1" x14ac:dyDescent="0.3">
      <c r="A879" s="3">
        <v>15</v>
      </c>
      <c r="B879" s="175" t="s">
        <v>58</v>
      </c>
      <c r="C879" s="28">
        <f t="shared" ref="C879:Q879" si="89">C880</f>
        <v>1468017.05</v>
      </c>
      <c r="D879" s="28">
        <f t="shared" si="89"/>
        <v>0</v>
      </c>
      <c r="E879" s="196">
        <f t="shared" si="89"/>
        <v>0</v>
      </c>
      <c r="F879" s="28">
        <f t="shared" si="89"/>
        <v>0</v>
      </c>
      <c r="G879" s="28">
        <f t="shared" si="89"/>
        <v>482.41</v>
      </c>
      <c r="H879" s="28">
        <f t="shared" si="89"/>
        <v>1468017.05</v>
      </c>
      <c r="I879" s="28">
        <f t="shared" si="89"/>
        <v>0</v>
      </c>
      <c r="J879" s="28">
        <f t="shared" si="89"/>
        <v>0</v>
      </c>
      <c r="K879" s="28">
        <f t="shared" si="89"/>
        <v>0</v>
      </c>
      <c r="L879" s="28">
        <f t="shared" si="89"/>
        <v>0</v>
      </c>
      <c r="M879" s="28">
        <f t="shared" si="89"/>
        <v>0</v>
      </c>
      <c r="N879" s="28">
        <f t="shared" si="89"/>
        <v>0</v>
      </c>
      <c r="O879" s="28">
        <f t="shared" si="89"/>
        <v>0</v>
      </c>
      <c r="P879" s="28">
        <f t="shared" si="89"/>
        <v>0</v>
      </c>
      <c r="Q879" s="28">
        <f t="shared" si="89"/>
        <v>0</v>
      </c>
    </row>
    <row r="880" spans="1:18" s="44" customFormat="1" ht="18.75" customHeight="1" x14ac:dyDescent="0.3">
      <c r="A880" s="163" t="s">
        <v>732</v>
      </c>
      <c r="B880" s="253"/>
      <c r="C880" s="16">
        <f t="shared" ref="C880:Q880" si="90">SUM(C881)</f>
        <v>1468017.05</v>
      </c>
      <c r="D880" s="16">
        <f t="shared" si="90"/>
        <v>0</v>
      </c>
      <c r="E880" s="89">
        <f t="shared" si="90"/>
        <v>0</v>
      </c>
      <c r="F880" s="16">
        <f t="shared" si="90"/>
        <v>0</v>
      </c>
      <c r="G880" s="16">
        <f t="shared" si="90"/>
        <v>482.41</v>
      </c>
      <c r="H880" s="16">
        <f t="shared" si="90"/>
        <v>1468017.05</v>
      </c>
      <c r="I880" s="16">
        <f t="shared" si="90"/>
        <v>0</v>
      </c>
      <c r="J880" s="16">
        <f t="shared" si="90"/>
        <v>0</v>
      </c>
      <c r="K880" s="16">
        <f t="shared" si="90"/>
        <v>0</v>
      </c>
      <c r="L880" s="16">
        <f t="shared" si="90"/>
        <v>0</v>
      </c>
      <c r="M880" s="16">
        <f t="shared" si="90"/>
        <v>0</v>
      </c>
      <c r="N880" s="16">
        <f t="shared" si="90"/>
        <v>0</v>
      </c>
      <c r="O880" s="16">
        <f t="shared" si="90"/>
        <v>0</v>
      </c>
      <c r="P880" s="16">
        <f t="shared" si="90"/>
        <v>0</v>
      </c>
      <c r="Q880" s="16">
        <f t="shared" si="90"/>
        <v>0</v>
      </c>
      <c r="R880" s="263"/>
    </row>
    <row r="881" spans="1:19" s="9" customFormat="1" ht="20.25" customHeight="1" x14ac:dyDescent="0.25">
      <c r="A881" s="254">
        <v>1</v>
      </c>
      <c r="B881" s="172" t="s">
        <v>130</v>
      </c>
      <c r="C881" s="58">
        <f>D881+F881+H881+J881+L881+N881+P881+Q881</f>
        <v>1468017.05</v>
      </c>
      <c r="D881" s="6"/>
      <c r="E881" s="86"/>
      <c r="F881" s="12"/>
      <c r="G881" s="12">
        <v>482.41</v>
      </c>
      <c r="H881" s="12">
        <v>1468017.05</v>
      </c>
      <c r="I881" s="12"/>
      <c r="J881" s="12"/>
      <c r="K881" s="12"/>
      <c r="L881" s="12"/>
      <c r="M881" s="12"/>
      <c r="N881" s="12"/>
      <c r="O881" s="12"/>
      <c r="P881" s="40"/>
      <c r="Q881" s="12"/>
      <c r="R881" s="45"/>
    </row>
    <row r="882" spans="1:19" s="15" customFormat="1" x14ac:dyDescent="0.3">
      <c r="A882" s="3">
        <v>16</v>
      </c>
      <c r="B882" s="175" t="s">
        <v>59</v>
      </c>
      <c r="C882" s="16">
        <f t="shared" ref="C882:Q882" si="91">C883+C885</f>
        <v>501729.93</v>
      </c>
      <c r="D882" s="16">
        <f t="shared" si="91"/>
        <v>501729.93</v>
      </c>
      <c r="E882" s="89">
        <f t="shared" si="91"/>
        <v>0</v>
      </c>
      <c r="F882" s="16">
        <f t="shared" si="91"/>
        <v>0</v>
      </c>
      <c r="G882" s="16">
        <f t="shared" si="91"/>
        <v>0</v>
      </c>
      <c r="H882" s="16">
        <f t="shared" si="91"/>
        <v>0</v>
      </c>
      <c r="I882" s="16">
        <f t="shared" si="91"/>
        <v>0</v>
      </c>
      <c r="J882" s="16">
        <f t="shared" si="91"/>
        <v>0</v>
      </c>
      <c r="K882" s="16">
        <f t="shared" si="91"/>
        <v>0</v>
      </c>
      <c r="L882" s="16">
        <f t="shared" si="91"/>
        <v>0</v>
      </c>
      <c r="M882" s="16">
        <f t="shared" si="91"/>
        <v>0</v>
      </c>
      <c r="N882" s="16">
        <f t="shared" si="91"/>
        <v>0</v>
      </c>
      <c r="O882" s="16">
        <f t="shared" si="91"/>
        <v>0</v>
      </c>
      <c r="P882" s="16">
        <f t="shared" si="91"/>
        <v>0</v>
      </c>
      <c r="Q882" s="16">
        <f t="shared" si="91"/>
        <v>0</v>
      </c>
    </row>
    <row r="883" spans="1:19" s="20" customFormat="1" x14ac:dyDescent="0.3">
      <c r="A883" s="276" t="s">
        <v>668</v>
      </c>
      <c r="B883" s="278"/>
      <c r="C883" s="31">
        <f t="shared" ref="C883:Q883" si="92">SUM(C884)</f>
        <v>208177.61</v>
      </c>
      <c r="D883" s="31">
        <f t="shared" si="92"/>
        <v>208177.61</v>
      </c>
      <c r="E883" s="158">
        <f t="shared" si="92"/>
        <v>0</v>
      </c>
      <c r="F883" s="31">
        <f t="shared" si="92"/>
        <v>0</v>
      </c>
      <c r="G883" s="31">
        <f t="shared" si="92"/>
        <v>0</v>
      </c>
      <c r="H883" s="31">
        <f t="shared" si="92"/>
        <v>0</v>
      </c>
      <c r="I883" s="31">
        <f t="shared" si="92"/>
        <v>0</v>
      </c>
      <c r="J883" s="31">
        <f t="shared" si="92"/>
        <v>0</v>
      </c>
      <c r="K883" s="31">
        <f t="shared" si="92"/>
        <v>0</v>
      </c>
      <c r="L883" s="31">
        <f t="shared" si="92"/>
        <v>0</v>
      </c>
      <c r="M883" s="31">
        <f t="shared" si="92"/>
        <v>0</v>
      </c>
      <c r="N883" s="31">
        <f t="shared" si="92"/>
        <v>0</v>
      </c>
      <c r="O883" s="31">
        <f t="shared" si="92"/>
        <v>0</v>
      </c>
      <c r="P883" s="31">
        <f t="shared" si="92"/>
        <v>0</v>
      </c>
      <c r="Q883" s="31">
        <f t="shared" si="92"/>
        <v>0</v>
      </c>
    </row>
    <row r="884" spans="1:19" s="9" customFormat="1" ht="40.5" customHeight="1" x14ac:dyDescent="0.25">
      <c r="A884" s="254">
        <v>1</v>
      </c>
      <c r="B884" s="177" t="s">
        <v>669</v>
      </c>
      <c r="C884" s="110">
        <f>D884+F884+H884+J884+L884+N884+P884+Q884</f>
        <v>208177.61</v>
      </c>
      <c r="D884" s="8">
        <v>208177.61</v>
      </c>
      <c r="E884" s="185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7"/>
      <c r="Q884" s="186"/>
      <c r="R884" s="45"/>
    </row>
    <row r="885" spans="1:19" s="20" customFormat="1" x14ac:dyDescent="0.3">
      <c r="A885" s="276" t="s">
        <v>1187</v>
      </c>
      <c r="B885" s="278"/>
      <c r="C885" s="62">
        <f t="shared" ref="C885:Q885" si="93">SUM(C886:C886)</f>
        <v>293552.32</v>
      </c>
      <c r="D885" s="62">
        <f t="shared" si="93"/>
        <v>293552.32</v>
      </c>
      <c r="E885" s="95">
        <f t="shared" si="93"/>
        <v>0</v>
      </c>
      <c r="F885" s="62">
        <f t="shared" si="93"/>
        <v>0</v>
      </c>
      <c r="G885" s="62">
        <f t="shared" si="93"/>
        <v>0</v>
      </c>
      <c r="H885" s="62">
        <f t="shared" si="93"/>
        <v>0</v>
      </c>
      <c r="I885" s="62">
        <f t="shared" si="93"/>
        <v>0</v>
      </c>
      <c r="J885" s="62">
        <f t="shared" si="93"/>
        <v>0</v>
      </c>
      <c r="K885" s="62">
        <f t="shared" si="93"/>
        <v>0</v>
      </c>
      <c r="L885" s="62">
        <f t="shared" si="93"/>
        <v>0</v>
      </c>
      <c r="M885" s="62">
        <f t="shared" si="93"/>
        <v>0</v>
      </c>
      <c r="N885" s="62">
        <f t="shared" si="93"/>
        <v>0</v>
      </c>
      <c r="O885" s="62">
        <f t="shared" si="93"/>
        <v>0</v>
      </c>
      <c r="P885" s="62">
        <f t="shared" si="93"/>
        <v>0</v>
      </c>
      <c r="Q885" s="31">
        <f t="shared" si="93"/>
        <v>0</v>
      </c>
    </row>
    <row r="886" spans="1:19" s="9" customFormat="1" ht="38.25" customHeight="1" x14ac:dyDescent="0.25">
      <c r="A886" s="254">
        <v>1</v>
      </c>
      <c r="B886" s="177" t="s">
        <v>670</v>
      </c>
      <c r="C886" s="110">
        <f>D886+F886+H886+J886+L886+N886+P886+Q886</f>
        <v>293552.32</v>
      </c>
      <c r="D886" s="8">
        <v>293552.32</v>
      </c>
      <c r="E886" s="185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7"/>
      <c r="Q886" s="186"/>
      <c r="R886" s="45"/>
    </row>
    <row r="887" spans="1:19" s="15" customFormat="1" x14ac:dyDescent="0.3">
      <c r="A887" s="3">
        <v>17</v>
      </c>
      <c r="B887" s="175" t="s">
        <v>60</v>
      </c>
      <c r="C887" s="33">
        <f t="shared" ref="C887:Q888" si="94">C888</f>
        <v>2278385.5699999998</v>
      </c>
      <c r="D887" s="16">
        <f t="shared" si="94"/>
        <v>0</v>
      </c>
      <c r="E887" s="89">
        <f t="shared" si="94"/>
        <v>0</v>
      </c>
      <c r="F887" s="16">
        <f t="shared" si="94"/>
        <v>0</v>
      </c>
      <c r="G887" s="16">
        <f t="shared" si="94"/>
        <v>0</v>
      </c>
      <c r="H887" s="16">
        <f t="shared" si="94"/>
        <v>0</v>
      </c>
      <c r="I887" s="16">
        <f t="shared" si="94"/>
        <v>0</v>
      </c>
      <c r="J887" s="16">
        <f t="shared" si="94"/>
        <v>0</v>
      </c>
      <c r="K887" s="16">
        <f t="shared" si="94"/>
        <v>0</v>
      </c>
      <c r="L887" s="16">
        <f t="shared" si="94"/>
        <v>0</v>
      </c>
      <c r="M887" s="16">
        <f t="shared" si="94"/>
        <v>0</v>
      </c>
      <c r="N887" s="16">
        <f t="shared" si="94"/>
        <v>0</v>
      </c>
      <c r="O887" s="16">
        <f t="shared" si="94"/>
        <v>0</v>
      </c>
      <c r="P887" s="33">
        <f t="shared" si="94"/>
        <v>0</v>
      </c>
      <c r="Q887" s="16">
        <f t="shared" si="94"/>
        <v>2278385.5699999998</v>
      </c>
    </row>
    <row r="888" spans="1:19" s="15" customFormat="1" x14ac:dyDescent="0.3">
      <c r="A888" s="175" t="s">
        <v>1084</v>
      </c>
      <c r="B888" s="242"/>
      <c r="C888" s="33">
        <f t="shared" si="94"/>
        <v>2278385.5699999998</v>
      </c>
      <c r="D888" s="33">
        <f t="shared" si="94"/>
        <v>0</v>
      </c>
      <c r="E888" s="90">
        <f t="shared" si="94"/>
        <v>0</v>
      </c>
      <c r="F888" s="33">
        <f t="shared" si="94"/>
        <v>0</v>
      </c>
      <c r="G888" s="33">
        <f t="shared" si="94"/>
        <v>0</v>
      </c>
      <c r="H888" s="33">
        <f t="shared" si="94"/>
        <v>0</v>
      </c>
      <c r="I888" s="33">
        <f t="shared" si="94"/>
        <v>0</v>
      </c>
      <c r="J888" s="33">
        <f t="shared" si="94"/>
        <v>0</v>
      </c>
      <c r="K888" s="33">
        <f t="shared" si="94"/>
        <v>0</v>
      </c>
      <c r="L888" s="33">
        <f t="shared" si="94"/>
        <v>0</v>
      </c>
      <c r="M888" s="33">
        <f t="shared" si="94"/>
        <v>0</v>
      </c>
      <c r="N888" s="33">
        <f t="shared" si="94"/>
        <v>0</v>
      </c>
      <c r="O888" s="33">
        <f t="shared" si="94"/>
        <v>0</v>
      </c>
      <c r="P888" s="33">
        <f t="shared" si="94"/>
        <v>0</v>
      </c>
      <c r="Q888" s="16">
        <f t="shared" si="94"/>
        <v>2278385.5699999998</v>
      </c>
    </row>
    <row r="889" spans="1:19" s="15" customFormat="1" x14ac:dyDescent="0.3">
      <c r="A889" s="254">
        <v>1</v>
      </c>
      <c r="B889" s="282" t="s">
        <v>558</v>
      </c>
      <c r="C889" s="30">
        <f>D889+F889+H889+J889+L889+N889+P889+Q889</f>
        <v>2278385.5699999998</v>
      </c>
      <c r="D889" s="17"/>
      <c r="E889" s="182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62"/>
      <c r="Q889" s="4">
        <v>2278385.5699999998</v>
      </c>
    </row>
    <row r="890" spans="1:19" s="26" customFormat="1" x14ac:dyDescent="0.3">
      <c r="A890" s="3">
        <v>18</v>
      </c>
      <c r="B890" s="175" t="s">
        <v>61</v>
      </c>
      <c r="C890" s="33">
        <f t="shared" ref="C890:Q890" si="95">C891+C893</f>
        <v>1762904</v>
      </c>
      <c r="D890" s="16">
        <f t="shared" si="95"/>
        <v>1762904</v>
      </c>
      <c r="E890" s="89">
        <f t="shared" si="95"/>
        <v>0</v>
      </c>
      <c r="F890" s="16">
        <f t="shared" si="95"/>
        <v>0</v>
      </c>
      <c r="G890" s="16">
        <f t="shared" si="95"/>
        <v>0</v>
      </c>
      <c r="H890" s="16">
        <f t="shared" si="95"/>
        <v>0</v>
      </c>
      <c r="I890" s="16">
        <f t="shared" si="95"/>
        <v>0</v>
      </c>
      <c r="J890" s="16">
        <f t="shared" si="95"/>
        <v>0</v>
      </c>
      <c r="K890" s="16">
        <f t="shared" si="95"/>
        <v>0</v>
      </c>
      <c r="L890" s="16">
        <f t="shared" si="95"/>
        <v>0</v>
      </c>
      <c r="M890" s="16">
        <f t="shared" si="95"/>
        <v>0</v>
      </c>
      <c r="N890" s="16">
        <f t="shared" si="95"/>
        <v>0</v>
      </c>
      <c r="O890" s="16">
        <f t="shared" si="95"/>
        <v>0</v>
      </c>
      <c r="P890" s="33">
        <f t="shared" si="95"/>
        <v>0</v>
      </c>
      <c r="Q890" s="16">
        <f t="shared" si="95"/>
        <v>0</v>
      </c>
    </row>
    <row r="891" spans="1:19" s="78" customFormat="1" ht="19.5" customHeight="1" x14ac:dyDescent="0.3">
      <c r="A891" s="189" t="s">
        <v>636</v>
      </c>
      <c r="B891" s="175"/>
      <c r="C891" s="190">
        <f t="shared" ref="C891:Q891" si="96">C892</f>
        <v>881452</v>
      </c>
      <c r="D891" s="190">
        <f t="shared" si="96"/>
        <v>881452</v>
      </c>
      <c r="E891" s="191">
        <f t="shared" si="96"/>
        <v>0</v>
      </c>
      <c r="F891" s="190">
        <f t="shared" si="96"/>
        <v>0</v>
      </c>
      <c r="G891" s="190">
        <f t="shared" si="96"/>
        <v>0</v>
      </c>
      <c r="H891" s="190">
        <f t="shared" si="96"/>
        <v>0</v>
      </c>
      <c r="I891" s="190">
        <f t="shared" si="96"/>
        <v>0</v>
      </c>
      <c r="J891" s="190">
        <f t="shared" si="96"/>
        <v>0</v>
      </c>
      <c r="K891" s="190">
        <f t="shared" si="96"/>
        <v>0</v>
      </c>
      <c r="L891" s="190">
        <f t="shared" si="96"/>
        <v>0</v>
      </c>
      <c r="M891" s="190">
        <f t="shared" si="96"/>
        <v>0</v>
      </c>
      <c r="N891" s="190">
        <f t="shared" si="96"/>
        <v>0</v>
      </c>
      <c r="O891" s="190">
        <f t="shared" si="96"/>
        <v>0</v>
      </c>
      <c r="P891" s="190">
        <f t="shared" si="96"/>
        <v>0</v>
      </c>
      <c r="Q891" s="167">
        <f t="shared" si="96"/>
        <v>0</v>
      </c>
      <c r="R891" s="264"/>
    </row>
    <row r="892" spans="1:19" s="50" customFormat="1" ht="24" customHeight="1" x14ac:dyDescent="0.2">
      <c r="A892" s="382">
        <v>1</v>
      </c>
      <c r="B892" s="383" t="s">
        <v>145</v>
      </c>
      <c r="C892" s="384">
        <f>D892+F892+H892+J892+L892+N892+P892+Q892</f>
        <v>881452</v>
      </c>
      <c r="D892" s="4">
        <v>881452</v>
      </c>
      <c r="E892" s="88"/>
      <c r="F892" s="4"/>
      <c r="G892" s="4"/>
      <c r="H892" s="4"/>
      <c r="I892" s="4"/>
      <c r="J892" s="4"/>
      <c r="K892" s="4"/>
      <c r="L892" s="4"/>
      <c r="M892" s="39"/>
      <c r="N892" s="39"/>
      <c r="O892" s="39"/>
      <c r="P892" s="126"/>
      <c r="Q892" s="39"/>
      <c r="R892" s="265"/>
    </row>
    <row r="893" spans="1:19" s="78" customFormat="1" ht="21" customHeight="1" x14ac:dyDescent="0.3">
      <c r="A893" s="189" t="s">
        <v>637</v>
      </c>
      <c r="B893" s="175"/>
      <c r="C893" s="190">
        <f t="shared" ref="C893:Q893" si="97">SUM(C894:C894)</f>
        <v>881452</v>
      </c>
      <c r="D893" s="190">
        <f t="shared" si="97"/>
        <v>881452</v>
      </c>
      <c r="E893" s="191">
        <f t="shared" si="97"/>
        <v>0</v>
      </c>
      <c r="F893" s="190">
        <f t="shared" si="97"/>
        <v>0</v>
      </c>
      <c r="G893" s="190">
        <f t="shared" si="97"/>
        <v>0</v>
      </c>
      <c r="H893" s="190">
        <f t="shared" si="97"/>
        <v>0</v>
      </c>
      <c r="I893" s="190">
        <f t="shared" si="97"/>
        <v>0</v>
      </c>
      <c r="J893" s="190">
        <f t="shared" si="97"/>
        <v>0</v>
      </c>
      <c r="K893" s="190">
        <f t="shared" si="97"/>
        <v>0</v>
      </c>
      <c r="L893" s="190">
        <f t="shared" si="97"/>
        <v>0</v>
      </c>
      <c r="M893" s="190">
        <f t="shared" si="97"/>
        <v>0</v>
      </c>
      <c r="N893" s="190">
        <f t="shared" si="97"/>
        <v>0</v>
      </c>
      <c r="O893" s="190">
        <f t="shared" si="97"/>
        <v>0</v>
      </c>
      <c r="P893" s="190">
        <f t="shared" si="97"/>
        <v>0</v>
      </c>
      <c r="Q893" s="167">
        <f t="shared" si="97"/>
        <v>0</v>
      </c>
      <c r="R893" s="264"/>
    </row>
    <row r="894" spans="1:19" s="47" customFormat="1" ht="22.5" customHeight="1" x14ac:dyDescent="0.2">
      <c r="A894" s="312">
        <v>1</v>
      </c>
      <c r="B894" s="383" t="s">
        <v>144</v>
      </c>
      <c r="C894" s="192">
        <f>D894+F894+H894+J894+L894+N894+P894+Q894</f>
        <v>881452</v>
      </c>
      <c r="D894" s="193">
        <v>881452</v>
      </c>
      <c r="E894" s="194"/>
      <c r="F894" s="193"/>
      <c r="G894" s="193"/>
      <c r="H894" s="193"/>
      <c r="I894" s="193"/>
      <c r="J894" s="193"/>
      <c r="K894" s="4"/>
      <c r="L894" s="4"/>
      <c r="M894" s="4"/>
      <c r="N894" s="4"/>
      <c r="O894" s="4"/>
      <c r="P894" s="30"/>
      <c r="Q894" s="4"/>
      <c r="R894" s="265"/>
      <c r="S894" s="79"/>
    </row>
    <row r="895" spans="1:19" s="26" customFormat="1" x14ac:dyDescent="0.3">
      <c r="A895" s="3">
        <v>19</v>
      </c>
      <c r="B895" s="175" t="s">
        <v>62</v>
      </c>
      <c r="C895" s="16">
        <f t="shared" ref="C895:Q895" si="98">C896+C898</f>
        <v>1773668.98</v>
      </c>
      <c r="D895" s="16">
        <f t="shared" si="98"/>
        <v>516169.98</v>
      </c>
      <c r="E895" s="89">
        <f t="shared" si="98"/>
        <v>0</v>
      </c>
      <c r="F895" s="16">
        <f t="shared" si="98"/>
        <v>0</v>
      </c>
      <c r="G895" s="16">
        <f t="shared" si="98"/>
        <v>413.23</v>
      </c>
      <c r="H895" s="16">
        <f t="shared" si="98"/>
        <v>1257499</v>
      </c>
      <c r="I895" s="16">
        <f t="shared" si="98"/>
        <v>0</v>
      </c>
      <c r="J895" s="16">
        <f t="shared" si="98"/>
        <v>0</v>
      </c>
      <c r="K895" s="16">
        <f t="shared" si="98"/>
        <v>0</v>
      </c>
      <c r="L895" s="16">
        <f t="shared" si="98"/>
        <v>0</v>
      </c>
      <c r="M895" s="16">
        <f t="shared" si="98"/>
        <v>0</v>
      </c>
      <c r="N895" s="16">
        <f t="shared" si="98"/>
        <v>0</v>
      </c>
      <c r="O895" s="16">
        <f t="shared" si="98"/>
        <v>0</v>
      </c>
      <c r="P895" s="16">
        <f t="shared" si="98"/>
        <v>0</v>
      </c>
      <c r="Q895" s="16">
        <f t="shared" si="98"/>
        <v>0</v>
      </c>
    </row>
    <row r="896" spans="1:19" s="42" customFormat="1" ht="24" customHeight="1" x14ac:dyDescent="0.3">
      <c r="A896" s="163" t="s">
        <v>645</v>
      </c>
      <c r="B896" s="175"/>
      <c r="C896" s="57">
        <f t="shared" ref="C896:Q896" si="99">C897</f>
        <v>516169.98</v>
      </c>
      <c r="D896" s="28">
        <f t="shared" si="99"/>
        <v>516169.98</v>
      </c>
      <c r="E896" s="196">
        <f t="shared" si="99"/>
        <v>0</v>
      </c>
      <c r="F896" s="28">
        <f t="shared" si="99"/>
        <v>0</v>
      </c>
      <c r="G896" s="28">
        <f t="shared" si="99"/>
        <v>0</v>
      </c>
      <c r="H896" s="28">
        <f t="shared" si="99"/>
        <v>0</v>
      </c>
      <c r="I896" s="28">
        <f t="shared" si="99"/>
        <v>0</v>
      </c>
      <c r="J896" s="28">
        <f t="shared" si="99"/>
        <v>0</v>
      </c>
      <c r="K896" s="28">
        <f t="shared" si="99"/>
        <v>0</v>
      </c>
      <c r="L896" s="28">
        <f t="shared" si="99"/>
        <v>0</v>
      </c>
      <c r="M896" s="28">
        <f t="shared" si="99"/>
        <v>0</v>
      </c>
      <c r="N896" s="28">
        <f t="shared" si="99"/>
        <v>0</v>
      </c>
      <c r="O896" s="28">
        <f t="shared" si="99"/>
        <v>0</v>
      </c>
      <c r="P896" s="57">
        <f t="shared" si="99"/>
        <v>0</v>
      </c>
      <c r="Q896" s="28">
        <f t="shared" si="99"/>
        <v>0</v>
      </c>
    </row>
    <row r="897" spans="1:18" s="43" customFormat="1" ht="22.5" customHeight="1" x14ac:dyDescent="0.3">
      <c r="A897" s="254">
        <v>1</v>
      </c>
      <c r="B897" s="311" t="s">
        <v>646</v>
      </c>
      <c r="C897" s="58">
        <f>D897+F897+H897+J897+L897+N897+P897+Q897</f>
        <v>516169.98</v>
      </c>
      <c r="D897" s="7">
        <v>516169.98</v>
      </c>
      <c r="E897" s="182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62"/>
      <c r="Q897" s="17"/>
    </row>
    <row r="898" spans="1:18" s="9" customFormat="1" ht="24" customHeight="1" x14ac:dyDescent="0.3">
      <c r="A898" s="163" t="s">
        <v>780</v>
      </c>
      <c r="B898" s="175"/>
      <c r="C898" s="33">
        <f t="shared" ref="C898:Q898" si="100">SUM(C899:C899)</f>
        <v>1257499</v>
      </c>
      <c r="D898" s="33">
        <f t="shared" si="100"/>
        <v>0</v>
      </c>
      <c r="E898" s="90">
        <f t="shared" si="100"/>
        <v>0</v>
      </c>
      <c r="F898" s="33">
        <f t="shared" si="100"/>
        <v>0</v>
      </c>
      <c r="G898" s="33">
        <f t="shared" si="100"/>
        <v>413.23</v>
      </c>
      <c r="H898" s="33">
        <f t="shared" si="100"/>
        <v>1257499</v>
      </c>
      <c r="I898" s="33">
        <f t="shared" si="100"/>
        <v>0</v>
      </c>
      <c r="J898" s="33">
        <f t="shared" si="100"/>
        <v>0</v>
      </c>
      <c r="K898" s="33">
        <f t="shared" si="100"/>
        <v>0</v>
      </c>
      <c r="L898" s="33">
        <f t="shared" si="100"/>
        <v>0</v>
      </c>
      <c r="M898" s="33">
        <f t="shared" si="100"/>
        <v>0</v>
      </c>
      <c r="N898" s="33">
        <f t="shared" si="100"/>
        <v>0</v>
      </c>
      <c r="O898" s="33">
        <f t="shared" si="100"/>
        <v>0</v>
      </c>
      <c r="P898" s="33">
        <f t="shared" si="100"/>
        <v>0</v>
      </c>
      <c r="Q898" s="16">
        <f t="shared" si="100"/>
        <v>0</v>
      </c>
      <c r="R898" s="43"/>
    </row>
    <row r="899" spans="1:18" s="43" customFormat="1" ht="27.75" customHeight="1" x14ac:dyDescent="0.25">
      <c r="A899" s="254">
        <v>1</v>
      </c>
      <c r="B899" s="311" t="s">
        <v>146</v>
      </c>
      <c r="C899" s="58">
        <f>D899+F899+H899+J899+L899+N899+P899+Q899</f>
        <v>1257499</v>
      </c>
      <c r="D899" s="12"/>
      <c r="E899" s="86"/>
      <c r="F899" s="12"/>
      <c r="G899" s="12">
        <v>413.23</v>
      </c>
      <c r="H899" s="12">
        <v>1257499</v>
      </c>
      <c r="I899" s="12"/>
      <c r="J899" s="12"/>
      <c r="K899" s="12"/>
      <c r="L899" s="12"/>
      <c r="M899" s="12"/>
      <c r="N899" s="12"/>
      <c r="O899" s="12"/>
      <c r="P899" s="40"/>
      <c r="Q899" s="12"/>
    </row>
    <row r="900" spans="1:18" s="15" customFormat="1" x14ac:dyDescent="0.3">
      <c r="A900" s="3">
        <v>20</v>
      </c>
      <c r="B900" s="175" t="s">
        <v>63</v>
      </c>
      <c r="C900" s="16">
        <f t="shared" ref="C900:Q900" si="101">C901</f>
        <v>3055452.8</v>
      </c>
      <c r="D900" s="16">
        <f t="shared" si="101"/>
        <v>0</v>
      </c>
      <c r="E900" s="89">
        <f t="shared" si="101"/>
        <v>0</v>
      </c>
      <c r="F900" s="16">
        <f t="shared" si="101"/>
        <v>0</v>
      </c>
      <c r="G900" s="16">
        <f t="shared" si="101"/>
        <v>1050</v>
      </c>
      <c r="H900" s="16">
        <f t="shared" si="101"/>
        <v>3055452.8</v>
      </c>
      <c r="I900" s="16">
        <f t="shared" si="101"/>
        <v>0</v>
      </c>
      <c r="J900" s="16">
        <f t="shared" si="101"/>
        <v>0</v>
      </c>
      <c r="K900" s="16">
        <f t="shared" si="101"/>
        <v>0</v>
      </c>
      <c r="L900" s="16">
        <f t="shared" si="101"/>
        <v>0</v>
      </c>
      <c r="M900" s="16">
        <f t="shared" si="101"/>
        <v>0</v>
      </c>
      <c r="N900" s="16">
        <f t="shared" si="101"/>
        <v>0</v>
      </c>
      <c r="O900" s="16">
        <f t="shared" si="101"/>
        <v>0</v>
      </c>
      <c r="P900" s="16">
        <f t="shared" si="101"/>
        <v>0</v>
      </c>
      <c r="Q900" s="16">
        <f t="shared" si="101"/>
        <v>0</v>
      </c>
    </row>
    <row r="901" spans="1:18" s="9" customFormat="1" ht="24" customHeight="1" x14ac:dyDescent="0.3">
      <c r="A901" s="334" t="s">
        <v>194</v>
      </c>
      <c r="B901" s="335"/>
      <c r="C901" s="167">
        <f t="shared" ref="C901:Q901" si="102">SUM(C902:C903)</f>
        <v>3055452.8</v>
      </c>
      <c r="D901" s="167">
        <f t="shared" si="102"/>
        <v>0</v>
      </c>
      <c r="E901" s="176">
        <f t="shared" si="102"/>
        <v>0</v>
      </c>
      <c r="F901" s="167">
        <f t="shared" si="102"/>
        <v>0</v>
      </c>
      <c r="G901" s="167">
        <f t="shared" si="102"/>
        <v>1050</v>
      </c>
      <c r="H901" s="167">
        <f t="shared" si="102"/>
        <v>3055452.8</v>
      </c>
      <c r="I901" s="167">
        <f t="shared" si="102"/>
        <v>0</v>
      </c>
      <c r="J901" s="167">
        <f t="shared" si="102"/>
        <v>0</v>
      </c>
      <c r="K901" s="167">
        <f t="shared" si="102"/>
        <v>0</v>
      </c>
      <c r="L901" s="167">
        <f t="shared" si="102"/>
        <v>0</v>
      </c>
      <c r="M901" s="167">
        <f t="shared" si="102"/>
        <v>0</v>
      </c>
      <c r="N901" s="167">
        <f t="shared" si="102"/>
        <v>0</v>
      </c>
      <c r="O901" s="167">
        <f t="shared" si="102"/>
        <v>0</v>
      </c>
      <c r="P901" s="167">
        <f t="shared" si="102"/>
        <v>0</v>
      </c>
      <c r="Q901" s="167">
        <f t="shared" si="102"/>
        <v>0</v>
      </c>
      <c r="R901" s="43"/>
    </row>
    <row r="902" spans="1:18" s="9" customFormat="1" ht="24" customHeight="1" x14ac:dyDescent="0.25">
      <c r="A902" s="254">
        <v>1</v>
      </c>
      <c r="B902" s="172" t="s">
        <v>556</v>
      </c>
      <c r="C902" s="30">
        <f>D902+F902+H902+J902+L902+N902+P902+Q902</f>
        <v>1610300</v>
      </c>
      <c r="D902" s="4"/>
      <c r="E902" s="88"/>
      <c r="F902" s="4"/>
      <c r="G902" s="4">
        <v>490</v>
      </c>
      <c r="H902" s="4">
        <v>1610300</v>
      </c>
      <c r="I902" s="4"/>
      <c r="J902" s="4"/>
      <c r="K902" s="4"/>
      <c r="L902" s="4"/>
      <c r="M902" s="4"/>
      <c r="N902" s="4"/>
      <c r="O902" s="4"/>
      <c r="P902" s="30"/>
      <c r="Q902" s="4"/>
      <c r="R902" s="43"/>
    </row>
    <row r="903" spans="1:18" s="9" customFormat="1" ht="24" customHeight="1" x14ac:dyDescent="0.25">
      <c r="A903" s="254">
        <v>2</v>
      </c>
      <c r="B903" s="172" t="s">
        <v>557</v>
      </c>
      <c r="C903" s="30">
        <f>D903+F903+H903+J903+L903+N903+P903+Q903</f>
        <v>1445152.8</v>
      </c>
      <c r="D903" s="4"/>
      <c r="E903" s="88"/>
      <c r="F903" s="4"/>
      <c r="G903" s="4">
        <v>560</v>
      </c>
      <c r="H903" s="4">
        <v>1445152.8</v>
      </c>
      <c r="I903" s="4"/>
      <c r="J903" s="4"/>
      <c r="K903" s="4"/>
      <c r="L903" s="4"/>
      <c r="M903" s="4"/>
      <c r="N903" s="4"/>
      <c r="O903" s="4"/>
      <c r="P903" s="30"/>
      <c r="Q903" s="4"/>
      <c r="R903" s="43"/>
    </row>
    <row r="904" spans="1:18" s="9" customFormat="1" ht="24" customHeight="1" x14ac:dyDescent="0.3">
      <c r="A904" s="3">
        <v>21</v>
      </c>
      <c r="B904" s="175" t="s">
        <v>64</v>
      </c>
      <c r="C904" s="33">
        <f t="shared" ref="C904:Q904" si="103">C905+C907</f>
        <v>3252589.94</v>
      </c>
      <c r="D904" s="33">
        <f t="shared" si="103"/>
        <v>907000</v>
      </c>
      <c r="E904" s="90">
        <f t="shared" si="103"/>
        <v>0</v>
      </c>
      <c r="F904" s="33">
        <f t="shared" si="103"/>
        <v>0</v>
      </c>
      <c r="G904" s="33">
        <f t="shared" si="103"/>
        <v>0</v>
      </c>
      <c r="H904" s="33">
        <f t="shared" si="103"/>
        <v>0</v>
      </c>
      <c r="I904" s="33">
        <f t="shared" si="103"/>
        <v>0</v>
      </c>
      <c r="J904" s="33">
        <f t="shared" si="103"/>
        <v>0</v>
      </c>
      <c r="K904" s="33">
        <f t="shared" si="103"/>
        <v>942.6</v>
      </c>
      <c r="L904" s="33">
        <f t="shared" si="103"/>
        <v>344099.63</v>
      </c>
      <c r="M904" s="33">
        <f t="shared" si="103"/>
        <v>0</v>
      </c>
      <c r="N904" s="33">
        <f t="shared" si="103"/>
        <v>0</v>
      </c>
      <c r="O904" s="33">
        <f t="shared" si="103"/>
        <v>942.6</v>
      </c>
      <c r="P904" s="33">
        <f t="shared" si="103"/>
        <v>2001490.31</v>
      </c>
      <c r="Q904" s="16">
        <f t="shared" si="103"/>
        <v>0</v>
      </c>
      <c r="R904" s="43"/>
    </row>
    <row r="905" spans="1:18" s="9" customFormat="1" ht="24" customHeight="1" x14ac:dyDescent="0.3">
      <c r="A905" s="197" t="s">
        <v>677</v>
      </c>
      <c r="B905" s="63"/>
      <c r="C905" s="28">
        <f t="shared" ref="C905:Q905" si="104">C906</f>
        <v>2345589.94</v>
      </c>
      <c r="D905" s="28">
        <f t="shared" si="104"/>
        <v>0</v>
      </c>
      <c r="E905" s="196">
        <f t="shared" si="104"/>
        <v>0</v>
      </c>
      <c r="F905" s="28">
        <f t="shared" si="104"/>
        <v>0</v>
      </c>
      <c r="G905" s="28">
        <f t="shared" si="104"/>
        <v>0</v>
      </c>
      <c r="H905" s="28">
        <f t="shared" si="104"/>
        <v>0</v>
      </c>
      <c r="I905" s="28">
        <f t="shared" si="104"/>
        <v>0</v>
      </c>
      <c r="J905" s="28">
        <f t="shared" si="104"/>
        <v>0</v>
      </c>
      <c r="K905" s="28">
        <f t="shared" si="104"/>
        <v>942.6</v>
      </c>
      <c r="L905" s="28">
        <f t="shared" si="104"/>
        <v>344099.63</v>
      </c>
      <c r="M905" s="28">
        <f t="shared" si="104"/>
        <v>0</v>
      </c>
      <c r="N905" s="28">
        <f t="shared" si="104"/>
        <v>0</v>
      </c>
      <c r="O905" s="28">
        <f t="shared" si="104"/>
        <v>942.6</v>
      </c>
      <c r="P905" s="57">
        <f t="shared" si="104"/>
        <v>2001490.31</v>
      </c>
      <c r="Q905" s="28">
        <f t="shared" si="104"/>
        <v>0</v>
      </c>
      <c r="R905" s="43"/>
    </row>
    <row r="906" spans="1:18" s="9" customFormat="1" ht="24" customHeight="1" x14ac:dyDescent="0.3">
      <c r="A906" s="313">
        <v>1</v>
      </c>
      <c r="B906" s="315" t="s">
        <v>205</v>
      </c>
      <c r="C906" s="58">
        <f>D906+F906+H906+J906+L906+N906+P906+Q906</f>
        <v>2345589.94</v>
      </c>
      <c r="D906" s="385"/>
      <c r="E906" s="182"/>
      <c r="F906" s="17"/>
      <c r="G906" s="17"/>
      <c r="H906" s="17"/>
      <c r="I906" s="17"/>
      <c r="J906" s="17"/>
      <c r="K906" s="17">
        <v>942.6</v>
      </c>
      <c r="L906" s="17">
        <v>344099.63</v>
      </c>
      <c r="M906" s="17"/>
      <c r="N906" s="17"/>
      <c r="O906" s="17">
        <v>942.6</v>
      </c>
      <c r="P906" s="162">
        <v>2001490.31</v>
      </c>
      <c r="Q906" s="17"/>
      <c r="R906" s="43"/>
    </row>
    <row r="907" spans="1:18" s="24" customFormat="1" ht="24" customHeight="1" x14ac:dyDescent="0.3">
      <c r="A907" s="197" t="s">
        <v>678</v>
      </c>
      <c r="B907" s="63"/>
      <c r="C907" s="57">
        <f t="shared" ref="C907:Q907" si="105">SUM(C908:C908)</f>
        <v>907000</v>
      </c>
      <c r="D907" s="57">
        <f t="shared" si="105"/>
        <v>907000</v>
      </c>
      <c r="E907" s="138">
        <f t="shared" si="105"/>
        <v>0</v>
      </c>
      <c r="F907" s="57">
        <f t="shared" si="105"/>
        <v>0</v>
      </c>
      <c r="G907" s="57">
        <f t="shared" si="105"/>
        <v>0</v>
      </c>
      <c r="H907" s="57">
        <f t="shared" si="105"/>
        <v>0</v>
      </c>
      <c r="I907" s="57">
        <f t="shared" si="105"/>
        <v>0</v>
      </c>
      <c r="J907" s="57">
        <f t="shared" si="105"/>
        <v>0</v>
      </c>
      <c r="K907" s="57">
        <f t="shared" si="105"/>
        <v>0</v>
      </c>
      <c r="L907" s="57">
        <f t="shared" si="105"/>
        <v>0</v>
      </c>
      <c r="M907" s="57">
        <f t="shared" si="105"/>
        <v>0</v>
      </c>
      <c r="N907" s="57">
        <f t="shared" si="105"/>
        <v>0</v>
      </c>
      <c r="O907" s="57">
        <f t="shared" si="105"/>
        <v>0</v>
      </c>
      <c r="P907" s="57">
        <f t="shared" si="105"/>
        <v>0</v>
      </c>
      <c r="Q907" s="28">
        <f t="shared" si="105"/>
        <v>0</v>
      </c>
      <c r="R907" s="266"/>
    </row>
    <row r="908" spans="1:18" s="25" customFormat="1" ht="25.5" customHeight="1" x14ac:dyDescent="0.2">
      <c r="A908" s="198">
        <v>1</v>
      </c>
      <c r="B908" s="315" t="s">
        <v>1195</v>
      </c>
      <c r="C908" s="58">
        <f>D908+F908+H908+J908+L908+N908+P908+Q908</f>
        <v>907000</v>
      </c>
      <c r="D908" s="12">
        <v>907000</v>
      </c>
      <c r="E908" s="86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40"/>
      <c r="Q908" s="12"/>
      <c r="R908" s="267"/>
    </row>
    <row r="909" spans="1:18" s="24" customFormat="1" ht="23.25" customHeight="1" x14ac:dyDescent="0.3">
      <c r="A909" s="3">
        <v>22</v>
      </c>
      <c r="B909" s="175" t="s">
        <v>65</v>
      </c>
      <c r="C909" s="33">
        <f t="shared" ref="C909:Q909" si="106">C910</f>
        <v>1880318.23</v>
      </c>
      <c r="D909" s="16">
        <f t="shared" si="106"/>
        <v>0</v>
      </c>
      <c r="E909" s="89">
        <f t="shared" si="106"/>
        <v>0</v>
      </c>
      <c r="F909" s="16">
        <f t="shared" si="106"/>
        <v>0</v>
      </c>
      <c r="G909" s="16">
        <f t="shared" si="106"/>
        <v>563.71</v>
      </c>
      <c r="H909" s="16">
        <f t="shared" si="106"/>
        <v>1880318.23</v>
      </c>
      <c r="I909" s="16">
        <f t="shared" si="106"/>
        <v>0</v>
      </c>
      <c r="J909" s="16">
        <f t="shared" si="106"/>
        <v>0</v>
      </c>
      <c r="K909" s="16">
        <f t="shared" si="106"/>
        <v>0</v>
      </c>
      <c r="L909" s="16">
        <f t="shared" si="106"/>
        <v>0</v>
      </c>
      <c r="M909" s="16">
        <f t="shared" si="106"/>
        <v>0</v>
      </c>
      <c r="N909" s="16">
        <f t="shared" si="106"/>
        <v>0</v>
      </c>
      <c r="O909" s="16">
        <f t="shared" si="106"/>
        <v>0</v>
      </c>
      <c r="P909" s="33">
        <f t="shared" si="106"/>
        <v>0</v>
      </c>
      <c r="Q909" s="16">
        <f t="shared" si="106"/>
        <v>0</v>
      </c>
      <c r="R909" s="266"/>
    </row>
    <row r="910" spans="1:18" s="24" customFormat="1" ht="23.25" customHeight="1" x14ac:dyDescent="0.3">
      <c r="A910" s="163" t="s">
        <v>735</v>
      </c>
      <c r="B910" s="63"/>
      <c r="C910" s="28">
        <f t="shared" ref="C910:Q910" si="107">SUM(C911:C912)</f>
        <v>1880318.23</v>
      </c>
      <c r="D910" s="28">
        <f t="shared" si="107"/>
        <v>0</v>
      </c>
      <c r="E910" s="196">
        <f t="shared" si="107"/>
        <v>0</v>
      </c>
      <c r="F910" s="28">
        <f t="shared" si="107"/>
        <v>0</v>
      </c>
      <c r="G910" s="28">
        <f t="shared" si="107"/>
        <v>563.71</v>
      </c>
      <c r="H910" s="28">
        <f t="shared" si="107"/>
        <v>1880318.23</v>
      </c>
      <c r="I910" s="28">
        <f t="shared" si="107"/>
        <v>0</v>
      </c>
      <c r="J910" s="28">
        <f t="shared" si="107"/>
        <v>0</v>
      </c>
      <c r="K910" s="28">
        <f t="shared" si="107"/>
        <v>0</v>
      </c>
      <c r="L910" s="28">
        <f t="shared" si="107"/>
        <v>0</v>
      </c>
      <c r="M910" s="28">
        <f t="shared" si="107"/>
        <v>0</v>
      </c>
      <c r="N910" s="28">
        <f t="shared" si="107"/>
        <v>0</v>
      </c>
      <c r="O910" s="28">
        <f t="shared" si="107"/>
        <v>0</v>
      </c>
      <c r="P910" s="57">
        <f t="shared" si="107"/>
        <v>0</v>
      </c>
      <c r="Q910" s="28">
        <f t="shared" si="107"/>
        <v>0</v>
      </c>
      <c r="R910" s="266"/>
    </row>
    <row r="911" spans="1:18" s="9" customFormat="1" ht="23.25" customHeight="1" x14ac:dyDescent="0.25">
      <c r="A911" s="199">
        <v>1</v>
      </c>
      <c r="B911" s="311" t="s">
        <v>147</v>
      </c>
      <c r="C911" s="58">
        <f>D911+F911+H911+J911+L911+N911+P911+Q911</f>
        <v>1036773.68</v>
      </c>
      <c r="D911" s="12"/>
      <c r="E911" s="86"/>
      <c r="F911" s="12"/>
      <c r="G911" s="12">
        <v>286.51</v>
      </c>
      <c r="H911" s="12">
        <v>1036773.68</v>
      </c>
      <c r="I911" s="12"/>
      <c r="J911" s="12"/>
      <c r="K911" s="12"/>
      <c r="L911" s="12"/>
      <c r="M911" s="12"/>
      <c r="N911" s="7"/>
      <c r="O911" s="12"/>
      <c r="P911" s="40"/>
      <c r="Q911" s="12"/>
      <c r="R911" s="43"/>
    </row>
    <row r="912" spans="1:18" s="9" customFormat="1" ht="23.25" customHeight="1" x14ac:dyDescent="0.25">
      <c r="A912" s="199">
        <v>2</v>
      </c>
      <c r="B912" s="311" t="s">
        <v>643</v>
      </c>
      <c r="C912" s="58">
        <f>D912+F912+H912+J912+L912+N912+P912+Q912</f>
        <v>843544.55</v>
      </c>
      <c r="D912" s="12"/>
      <c r="E912" s="86"/>
      <c r="F912" s="12"/>
      <c r="G912" s="12">
        <v>277.2</v>
      </c>
      <c r="H912" s="12">
        <v>843544.55</v>
      </c>
      <c r="I912" s="12"/>
      <c r="J912" s="12"/>
      <c r="K912" s="12"/>
      <c r="L912" s="12"/>
      <c r="M912" s="12"/>
      <c r="N912" s="12"/>
      <c r="O912" s="12"/>
      <c r="P912" s="40"/>
      <c r="Q912" s="12"/>
      <c r="R912" s="43"/>
    </row>
    <row r="913" spans="1:18" s="9" customFormat="1" ht="23.25" customHeight="1" x14ac:dyDescent="0.3">
      <c r="A913" s="3">
        <v>23</v>
      </c>
      <c r="B913" s="175" t="s">
        <v>66</v>
      </c>
      <c r="C913" s="33">
        <f t="shared" ref="C913:Q913" si="108">C914+C916+C920</f>
        <v>6483954.5099999998</v>
      </c>
      <c r="D913" s="16">
        <f t="shared" si="108"/>
        <v>0</v>
      </c>
      <c r="E913" s="89">
        <f t="shared" si="108"/>
        <v>0</v>
      </c>
      <c r="F913" s="16">
        <f t="shared" si="108"/>
        <v>0</v>
      </c>
      <c r="G913" s="16">
        <f t="shared" si="108"/>
        <v>2033.41</v>
      </c>
      <c r="H913" s="16">
        <f t="shared" si="108"/>
        <v>6483954.5099999998</v>
      </c>
      <c r="I913" s="16">
        <f t="shared" si="108"/>
        <v>0</v>
      </c>
      <c r="J913" s="16">
        <f t="shared" si="108"/>
        <v>0</v>
      </c>
      <c r="K913" s="16">
        <f t="shared" si="108"/>
        <v>0</v>
      </c>
      <c r="L913" s="16">
        <f t="shared" si="108"/>
        <v>0</v>
      </c>
      <c r="M913" s="16">
        <f t="shared" si="108"/>
        <v>0</v>
      </c>
      <c r="N913" s="16">
        <f t="shared" si="108"/>
        <v>0</v>
      </c>
      <c r="O913" s="16">
        <f t="shared" si="108"/>
        <v>0</v>
      </c>
      <c r="P913" s="33">
        <f t="shared" si="108"/>
        <v>0</v>
      </c>
      <c r="Q913" s="16">
        <f t="shared" si="108"/>
        <v>0</v>
      </c>
      <c r="R913" s="43"/>
    </row>
    <row r="914" spans="1:18" s="9" customFormat="1" ht="23.25" customHeight="1" x14ac:dyDescent="0.3">
      <c r="A914" s="175" t="s">
        <v>583</v>
      </c>
      <c r="B914" s="268"/>
      <c r="C914" s="62">
        <f t="shared" ref="C914:Q914" si="109">SUM(C915)</f>
        <v>1745833.06</v>
      </c>
      <c r="D914" s="62">
        <f t="shared" si="109"/>
        <v>0</v>
      </c>
      <c r="E914" s="95">
        <f t="shared" si="109"/>
        <v>0</v>
      </c>
      <c r="F914" s="62">
        <f t="shared" si="109"/>
        <v>0</v>
      </c>
      <c r="G914" s="62">
        <f t="shared" si="109"/>
        <v>476.4</v>
      </c>
      <c r="H914" s="62">
        <f t="shared" si="109"/>
        <v>1745833.06</v>
      </c>
      <c r="I914" s="62">
        <f t="shared" si="109"/>
        <v>0</v>
      </c>
      <c r="J914" s="62">
        <f t="shared" si="109"/>
        <v>0</v>
      </c>
      <c r="K914" s="62">
        <f t="shared" si="109"/>
        <v>0</v>
      </c>
      <c r="L914" s="62">
        <f t="shared" si="109"/>
        <v>0</v>
      </c>
      <c r="M914" s="62">
        <f t="shared" si="109"/>
        <v>0</v>
      </c>
      <c r="N914" s="62">
        <f t="shared" si="109"/>
        <v>0</v>
      </c>
      <c r="O914" s="62">
        <f t="shared" si="109"/>
        <v>0</v>
      </c>
      <c r="P914" s="62">
        <f t="shared" si="109"/>
        <v>0</v>
      </c>
      <c r="Q914" s="31">
        <f t="shared" si="109"/>
        <v>0</v>
      </c>
      <c r="R914" s="43"/>
    </row>
    <row r="915" spans="1:18" s="9" customFormat="1" ht="24.75" customHeight="1" x14ac:dyDescent="0.25">
      <c r="A915" s="254">
        <v>1</v>
      </c>
      <c r="B915" s="311" t="s">
        <v>148</v>
      </c>
      <c r="C915" s="60">
        <f>D915+F915+H915+J915+L915+N915+P915+Q915</f>
        <v>1745833.06</v>
      </c>
      <c r="D915" s="8"/>
      <c r="E915" s="87"/>
      <c r="F915" s="8"/>
      <c r="G915" s="8">
        <v>476.4</v>
      </c>
      <c r="H915" s="8">
        <v>1745833.06</v>
      </c>
      <c r="I915" s="8"/>
      <c r="J915" s="8"/>
      <c r="K915" s="8"/>
      <c r="L915" s="8"/>
      <c r="M915" s="8"/>
      <c r="N915" s="8"/>
      <c r="O915" s="8"/>
      <c r="P915" s="110"/>
      <c r="Q915" s="8"/>
      <c r="R915" s="43"/>
    </row>
    <row r="916" spans="1:18" s="9" customFormat="1" ht="23.25" customHeight="1" x14ac:dyDescent="0.3">
      <c r="A916" s="175" t="s">
        <v>584</v>
      </c>
      <c r="B916" s="268"/>
      <c r="C916" s="62">
        <f t="shared" ref="C916:Q916" si="110">SUM(C917:C919)</f>
        <v>3622220.45</v>
      </c>
      <c r="D916" s="62">
        <f t="shared" si="110"/>
        <v>0</v>
      </c>
      <c r="E916" s="95">
        <f t="shared" si="110"/>
        <v>0</v>
      </c>
      <c r="F916" s="62">
        <f t="shared" si="110"/>
        <v>0</v>
      </c>
      <c r="G916" s="62">
        <f t="shared" si="110"/>
        <v>1190.31</v>
      </c>
      <c r="H916" s="62">
        <f t="shared" si="110"/>
        <v>3622220.45</v>
      </c>
      <c r="I916" s="62">
        <f t="shared" si="110"/>
        <v>0</v>
      </c>
      <c r="J916" s="62">
        <f t="shared" si="110"/>
        <v>0</v>
      </c>
      <c r="K916" s="62">
        <f t="shared" si="110"/>
        <v>0</v>
      </c>
      <c r="L916" s="62">
        <f t="shared" si="110"/>
        <v>0</v>
      </c>
      <c r="M916" s="62">
        <f t="shared" si="110"/>
        <v>0</v>
      </c>
      <c r="N916" s="62">
        <f t="shared" si="110"/>
        <v>0</v>
      </c>
      <c r="O916" s="62">
        <f t="shared" si="110"/>
        <v>0</v>
      </c>
      <c r="P916" s="62">
        <f t="shared" si="110"/>
        <v>0</v>
      </c>
      <c r="Q916" s="31">
        <f t="shared" si="110"/>
        <v>0</v>
      </c>
      <c r="R916" s="43"/>
    </row>
    <row r="917" spans="1:18" s="9" customFormat="1" ht="24.75" customHeight="1" x14ac:dyDescent="0.25">
      <c r="A917" s="254">
        <v>1</v>
      </c>
      <c r="B917" s="311" t="s">
        <v>722</v>
      </c>
      <c r="C917" s="60">
        <f>H917</f>
        <v>760772.5</v>
      </c>
      <c r="D917" s="8"/>
      <c r="E917" s="87"/>
      <c r="F917" s="8"/>
      <c r="G917" s="8">
        <v>250</v>
      </c>
      <c r="H917" s="8">
        <v>760772.5</v>
      </c>
      <c r="I917" s="8"/>
      <c r="J917" s="8"/>
      <c r="K917" s="8"/>
      <c r="L917" s="8"/>
      <c r="M917" s="8"/>
      <c r="N917" s="8"/>
      <c r="O917" s="8"/>
      <c r="P917" s="110"/>
      <c r="Q917" s="8"/>
      <c r="R917" s="43"/>
    </row>
    <row r="918" spans="1:18" s="9" customFormat="1" ht="24" customHeight="1" x14ac:dyDescent="0.25">
      <c r="A918" s="254">
        <v>2</v>
      </c>
      <c r="B918" s="311" t="s">
        <v>721</v>
      </c>
      <c r="C918" s="60">
        <f>H918</f>
        <v>1637669.31</v>
      </c>
      <c r="D918" s="8"/>
      <c r="E918" s="87"/>
      <c r="F918" s="8"/>
      <c r="G918" s="8">
        <v>538.16</v>
      </c>
      <c r="H918" s="8">
        <v>1637669.31</v>
      </c>
      <c r="I918" s="8"/>
      <c r="J918" s="8"/>
      <c r="K918" s="8"/>
      <c r="L918" s="8"/>
      <c r="M918" s="8"/>
      <c r="N918" s="8"/>
      <c r="O918" s="8"/>
      <c r="P918" s="110"/>
      <c r="Q918" s="8"/>
      <c r="R918" s="43"/>
    </row>
    <row r="919" spans="1:18" s="9" customFormat="1" ht="24.75" customHeight="1" x14ac:dyDescent="0.25">
      <c r="A919" s="254">
        <v>3</v>
      </c>
      <c r="B919" s="311" t="s">
        <v>723</v>
      </c>
      <c r="C919" s="60">
        <f>H919</f>
        <v>1223778.6399999999</v>
      </c>
      <c r="D919" s="8"/>
      <c r="E919" s="87"/>
      <c r="F919" s="8"/>
      <c r="G919" s="8">
        <v>402.15</v>
      </c>
      <c r="H919" s="8">
        <v>1223778.6399999999</v>
      </c>
      <c r="I919" s="8"/>
      <c r="J919" s="8"/>
      <c r="K919" s="8"/>
      <c r="L919" s="8"/>
      <c r="M919" s="8"/>
      <c r="N919" s="8"/>
      <c r="O919" s="8"/>
      <c r="P919" s="110"/>
      <c r="Q919" s="8"/>
      <c r="R919" s="43"/>
    </row>
    <row r="920" spans="1:18" s="9" customFormat="1" ht="23.25" customHeight="1" x14ac:dyDescent="0.3">
      <c r="A920" s="175" t="s">
        <v>585</v>
      </c>
      <c r="B920" s="268"/>
      <c r="C920" s="62">
        <f t="shared" ref="C920:Q920" si="111">SUM(C921:C921)</f>
        <v>1115901</v>
      </c>
      <c r="D920" s="62">
        <f t="shared" si="111"/>
        <v>0</v>
      </c>
      <c r="E920" s="95">
        <f t="shared" si="111"/>
        <v>0</v>
      </c>
      <c r="F920" s="62">
        <f t="shared" si="111"/>
        <v>0</v>
      </c>
      <c r="G920" s="62">
        <f t="shared" si="111"/>
        <v>366.7</v>
      </c>
      <c r="H920" s="62">
        <f t="shared" si="111"/>
        <v>1115901</v>
      </c>
      <c r="I920" s="62">
        <f t="shared" si="111"/>
        <v>0</v>
      </c>
      <c r="J920" s="62">
        <f t="shared" si="111"/>
        <v>0</v>
      </c>
      <c r="K920" s="62">
        <f t="shared" si="111"/>
        <v>0</v>
      </c>
      <c r="L920" s="62">
        <f t="shared" si="111"/>
        <v>0</v>
      </c>
      <c r="M920" s="62">
        <f t="shared" si="111"/>
        <v>0</v>
      </c>
      <c r="N920" s="62">
        <f t="shared" si="111"/>
        <v>0</v>
      </c>
      <c r="O920" s="62">
        <f t="shared" si="111"/>
        <v>0</v>
      </c>
      <c r="P920" s="62">
        <f t="shared" si="111"/>
        <v>0</v>
      </c>
      <c r="Q920" s="31">
        <f t="shared" si="111"/>
        <v>0</v>
      </c>
      <c r="R920" s="43"/>
    </row>
    <row r="921" spans="1:18" s="9" customFormat="1" ht="22.5" customHeight="1" x14ac:dyDescent="0.25">
      <c r="A921" s="254">
        <v>1</v>
      </c>
      <c r="B921" s="311" t="s">
        <v>720</v>
      </c>
      <c r="C921" s="60">
        <f>H921</f>
        <v>1115901</v>
      </c>
      <c r="D921" s="8"/>
      <c r="E921" s="87"/>
      <c r="F921" s="8"/>
      <c r="G921" s="8">
        <v>366.7</v>
      </c>
      <c r="H921" s="8">
        <v>1115901</v>
      </c>
      <c r="I921" s="8"/>
      <c r="J921" s="8"/>
      <c r="K921" s="8"/>
      <c r="L921" s="8"/>
      <c r="M921" s="8"/>
      <c r="N921" s="8"/>
      <c r="O921" s="8"/>
      <c r="P921" s="110"/>
      <c r="Q921" s="8"/>
      <c r="R921" s="43"/>
    </row>
    <row r="922" spans="1:18" s="15" customFormat="1" x14ac:dyDescent="0.3">
      <c r="A922" s="3">
        <v>24</v>
      </c>
      <c r="B922" s="175" t="s">
        <v>67</v>
      </c>
      <c r="C922" s="16">
        <f t="shared" ref="C922:Q922" si="112">C923+C925+C927</f>
        <v>5878562.71</v>
      </c>
      <c r="D922" s="16">
        <f t="shared" si="112"/>
        <v>0</v>
      </c>
      <c r="E922" s="16">
        <f t="shared" si="112"/>
        <v>0</v>
      </c>
      <c r="F922" s="16">
        <f t="shared" si="112"/>
        <v>0</v>
      </c>
      <c r="G922" s="16">
        <f t="shared" si="112"/>
        <v>1790.57</v>
      </c>
      <c r="H922" s="16">
        <f t="shared" si="112"/>
        <v>5878562.71</v>
      </c>
      <c r="I922" s="16">
        <f t="shared" si="112"/>
        <v>0</v>
      </c>
      <c r="J922" s="16">
        <f t="shared" si="112"/>
        <v>0</v>
      </c>
      <c r="K922" s="16">
        <f t="shared" si="112"/>
        <v>0</v>
      </c>
      <c r="L922" s="16">
        <f t="shared" si="112"/>
        <v>0</v>
      </c>
      <c r="M922" s="16">
        <f t="shared" si="112"/>
        <v>0</v>
      </c>
      <c r="N922" s="16">
        <f t="shared" si="112"/>
        <v>0</v>
      </c>
      <c r="O922" s="16">
        <f t="shared" si="112"/>
        <v>0</v>
      </c>
      <c r="P922" s="16">
        <f t="shared" si="112"/>
        <v>0</v>
      </c>
      <c r="Q922" s="16">
        <f t="shared" si="112"/>
        <v>0</v>
      </c>
    </row>
    <row r="923" spans="1:18" s="15" customFormat="1" x14ac:dyDescent="0.3">
      <c r="A923" s="175" t="s">
        <v>68</v>
      </c>
      <c r="B923" s="242"/>
      <c r="C923" s="33">
        <f t="shared" ref="C923:Q923" si="113">C924</f>
        <v>2398257.92</v>
      </c>
      <c r="D923" s="16">
        <f t="shared" si="113"/>
        <v>0</v>
      </c>
      <c r="E923" s="89">
        <f t="shared" si="113"/>
        <v>0</v>
      </c>
      <c r="F923" s="16">
        <f t="shared" si="113"/>
        <v>0</v>
      </c>
      <c r="G923" s="16">
        <f t="shared" si="113"/>
        <v>720</v>
      </c>
      <c r="H923" s="16">
        <f t="shared" si="113"/>
        <v>2398257.92</v>
      </c>
      <c r="I923" s="16">
        <f t="shared" si="113"/>
        <v>0</v>
      </c>
      <c r="J923" s="16">
        <f t="shared" si="113"/>
        <v>0</v>
      </c>
      <c r="K923" s="16">
        <f t="shared" si="113"/>
        <v>0</v>
      </c>
      <c r="L923" s="16">
        <f t="shared" si="113"/>
        <v>0</v>
      </c>
      <c r="M923" s="16">
        <f t="shared" si="113"/>
        <v>0</v>
      </c>
      <c r="N923" s="16">
        <f t="shared" si="113"/>
        <v>0</v>
      </c>
      <c r="O923" s="16">
        <f t="shared" si="113"/>
        <v>0</v>
      </c>
      <c r="P923" s="33">
        <f t="shared" si="113"/>
        <v>0</v>
      </c>
      <c r="Q923" s="16">
        <f t="shared" si="113"/>
        <v>0</v>
      </c>
    </row>
    <row r="924" spans="1:18" s="15" customFormat="1" ht="24" customHeight="1" x14ac:dyDescent="0.3">
      <c r="A924" s="254">
        <v>1</v>
      </c>
      <c r="B924" s="172" t="s">
        <v>580</v>
      </c>
      <c r="C924" s="156">
        <f>D924+F924+H924+J924+L924+N924+P924+Q924</f>
        <v>2398257.92</v>
      </c>
      <c r="D924" s="4"/>
      <c r="E924" s="88"/>
      <c r="F924" s="4"/>
      <c r="G924" s="4">
        <v>720</v>
      </c>
      <c r="H924" s="4">
        <v>2398257.92</v>
      </c>
      <c r="I924" s="4"/>
      <c r="J924" s="4"/>
      <c r="K924" s="4"/>
      <c r="L924" s="4"/>
      <c r="M924" s="4"/>
      <c r="N924" s="4"/>
      <c r="O924" s="4"/>
      <c r="P924" s="30"/>
      <c r="Q924" s="17"/>
    </row>
    <row r="925" spans="1:18" s="9" customFormat="1" ht="25.5" customHeight="1" x14ac:dyDescent="0.3">
      <c r="A925" s="175" t="s">
        <v>69</v>
      </c>
      <c r="B925" s="242"/>
      <c r="C925" s="165">
        <f t="shared" ref="C925:Q925" si="114">SUM(C926:C926)</f>
        <v>1164195.23</v>
      </c>
      <c r="D925" s="165">
        <f t="shared" si="114"/>
        <v>0</v>
      </c>
      <c r="E925" s="166">
        <f t="shared" si="114"/>
        <v>0</v>
      </c>
      <c r="F925" s="165">
        <f t="shared" si="114"/>
        <v>0</v>
      </c>
      <c r="G925" s="165">
        <f t="shared" si="114"/>
        <v>382.57</v>
      </c>
      <c r="H925" s="165">
        <f t="shared" si="114"/>
        <v>1164195.23</v>
      </c>
      <c r="I925" s="165">
        <f t="shared" si="114"/>
        <v>0</v>
      </c>
      <c r="J925" s="165">
        <f t="shared" si="114"/>
        <v>0</v>
      </c>
      <c r="K925" s="165">
        <f t="shared" si="114"/>
        <v>0</v>
      </c>
      <c r="L925" s="165">
        <f t="shared" si="114"/>
        <v>0</v>
      </c>
      <c r="M925" s="165">
        <f t="shared" si="114"/>
        <v>0</v>
      </c>
      <c r="N925" s="165">
        <f t="shared" si="114"/>
        <v>0</v>
      </c>
      <c r="O925" s="165">
        <f t="shared" si="114"/>
        <v>0</v>
      </c>
      <c r="P925" s="165">
        <f t="shared" si="114"/>
        <v>0</v>
      </c>
      <c r="Q925" s="167">
        <f t="shared" si="114"/>
        <v>0</v>
      </c>
      <c r="R925" s="45"/>
    </row>
    <row r="926" spans="1:18" s="9" customFormat="1" ht="22.5" customHeight="1" x14ac:dyDescent="0.3">
      <c r="A926" s="254">
        <v>1</v>
      </c>
      <c r="B926" s="172" t="s">
        <v>581</v>
      </c>
      <c r="C926" s="156">
        <f>D926+H926+J926+L926+N926+P926</f>
        <v>1164195.23</v>
      </c>
      <c r="D926" s="4"/>
      <c r="E926" s="88"/>
      <c r="F926" s="4"/>
      <c r="G926" s="4">
        <v>382.57</v>
      </c>
      <c r="H926" s="4">
        <v>1164195.23</v>
      </c>
      <c r="I926" s="4"/>
      <c r="J926" s="4"/>
      <c r="K926" s="4"/>
      <c r="L926" s="4"/>
      <c r="M926" s="4"/>
      <c r="N926" s="4"/>
      <c r="O926" s="4"/>
      <c r="P926" s="30"/>
      <c r="Q926" s="17"/>
      <c r="R926" s="45"/>
    </row>
    <row r="927" spans="1:18" s="9" customFormat="1" ht="25.5" customHeight="1" x14ac:dyDescent="0.3">
      <c r="A927" s="175" t="s">
        <v>1199</v>
      </c>
      <c r="B927" s="242"/>
      <c r="C927" s="165">
        <f t="shared" ref="C927:Q927" si="115">SUM(C928:C928)</f>
        <v>2316109.56</v>
      </c>
      <c r="D927" s="165">
        <f t="shared" si="115"/>
        <v>0</v>
      </c>
      <c r="E927" s="166">
        <f t="shared" si="115"/>
        <v>0</v>
      </c>
      <c r="F927" s="165">
        <f t="shared" si="115"/>
        <v>0</v>
      </c>
      <c r="G927" s="165">
        <f t="shared" si="115"/>
        <v>688</v>
      </c>
      <c r="H927" s="165">
        <f t="shared" si="115"/>
        <v>2316109.56</v>
      </c>
      <c r="I927" s="165">
        <f t="shared" si="115"/>
        <v>0</v>
      </c>
      <c r="J927" s="165">
        <f t="shared" si="115"/>
        <v>0</v>
      </c>
      <c r="K927" s="165">
        <f t="shared" si="115"/>
        <v>0</v>
      </c>
      <c r="L927" s="165">
        <f t="shared" si="115"/>
        <v>0</v>
      </c>
      <c r="M927" s="165">
        <f t="shared" si="115"/>
        <v>0</v>
      </c>
      <c r="N927" s="165">
        <f t="shared" si="115"/>
        <v>0</v>
      </c>
      <c r="O927" s="165">
        <f t="shared" si="115"/>
        <v>0</v>
      </c>
      <c r="P927" s="165">
        <f t="shared" si="115"/>
        <v>0</v>
      </c>
      <c r="Q927" s="167">
        <f t="shared" si="115"/>
        <v>0</v>
      </c>
      <c r="R927" s="45"/>
    </row>
    <row r="928" spans="1:18" s="9" customFormat="1" ht="22.5" customHeight="1" x14ac:dyDescent="0.3">
      <c r="A928" s="254">
        <v>1</v>
      </c>
      <c r="B928" s="282" t="s">
        <v>1200</v>
      </c>
      <c r="C928" s="156">
        <f>D928+H928+J928+L928+N928+P928</f>
        <v>2316109.56</v>
      </c>
      <c r="D928" s="4"/>
      <c r="E928" s="88"/>
      <c r="F928" s="4"/>
      <c r="G928" s="12">
        <v>688</v>
      </c>
      <c r="H928" s="341">
        <v>2316109.56</v>
      </c>
      <c r="I928" s="4"/>
      <c r="J928" s="4"/>
      <c r="K928" s="4"/>
      <c r="L928" s="4"/>
      <c r="M928" s="4"/>
      <c r="N928" s="4"/>
      <c r="O928" s="4"/>
      <c r="P928" s="30"/>
      <c r="Q928" s="17"/>
      <c r="R928" s="45"/>
    </row>
    <row r="929" spans="1:18" s="9" customFormat="1" ht="25.5" customHeight="1" x14ac:dyDescent="0.3">
      <c r="A929" s="3">
        <v>25</v>
      </c>
      <c r="B929" s="5" t="s">
        <v>70</v>
      </c>
      <c r="C929" s="33">
        <f t="shared" ref="C929:Q929" si="116">C930+C933</f>
        <v>650663.86</v>
      </c>
      <c r="D929" s="16">
        <f t="shared" si="116"/>
        <v>650663.86</v>
      </c>
      <c r="E929" s="89">
        <f t="shared" si="116"/>
        <v>0</v>
      </c>
      <c r="F929" s="16">
        <f t="shared" si="116"/>
        <v>0</v>
      </c>
      <c r="G929" s="16">
        <f t="shared" si="116"/>
        <v>0</v>
      </c>
      <c r="H929" s="16">
        <f t="shared" si="116"/>
        <v>0</v>
      </c>
      <c r="I929" s="16">
        <f t="shared" si="116"/>
        <v>0</v>
      </c>
      <c r="J929" s="16">
        <f t="shared" si="116"/>
        <v>0</v>
      </c>
      <c r="K929" s="16">
        <f t="shared" si="116"/>
        <v>0</v>
      </c>
      <c r="L929" s="16">
        <f t="shared" si="116"/>
        <v>0</v>
      </c>
      <c r="M929" s="16">
        <f t="shared" si="116"/>
        <v>0</v>
      </c>
      <c r="N929" s="16">
        <f t="shared" si="116"/>
        <v>0</v>
      </c>
      <c r="O929" s="16">
        <f t="shared" si="116"/>
        <v>0</v>
      </c>
      <c r="P929" s="33">
        <f t="shared" si="116"/>
        <v>0</v>
      </c>
      <c r="Q929" s="16">
        <f t="shared" si="116"/>
        <v>0</v>
      </c>
      <c r="R929" s="45"/>
    </row>
    <row r="930" spans="1:18" s="9" customFormat="1" ht="25.5" customHeight="1" x14ac:dyDescent="0.3">
      <c r="A930" s="276" t="s">
        <v>618</v>
      </c>
      <c r="B930" s="277"/>
      <c r="C930" s="33">
        <f t="shared" ref="C930:Q930" si="117">SUM(C931:C932)</f>
        <v>504323.8</v>
      </c>
      <c r="D930" s="33">
        <f t="shared" si="117"/>
        <v>504323.8</v>
      </c>
      <c r="E930" s="90">
        <f t="shared" si="117"/>
        <v>0</v>
      </c>
      <c r="F930" s="33">
        <f t="shared" si="117"/>
        <v>0</v>
      </c>
      <c r="G930" s="33">
        <f t="shared" si="117"/>
        <v>0</v>
      </c>
      <c r="H930" s="33">
        <f t="shared" si="117"/>
        <v>0</v>
      </c>
      <c r="I930" s="33">
        <f t="shared" si="117"/>
        <v>0</v>
      </c>
      <c r="J930" s="33">
        <f t="shared" si="117"/>
        <v>0</v>
      </c>
      <c r="K930" s="33">
        <f t="shared" si="117"/>
        <v>0</v>
      </c>
      <c r="L930" s="33">
        <f t="shared" si="117"/>
        <v>0</v>
      </c>
      <c r="M930" s="33">
        <f t="shared" si="117"/>
        <v>0</v>
      </c>
      <c r="N930" s="33">
        <f t="shared" si="117"/>
        <v>0</v>
      </c>
      <c r="O930" s="33">
        <f t="shared" si="117"/>
        <v>0</v>
      </c>
      <c r="P930" s="33">
        <f t="shared" si="117"/>
        <v>0</v>
      </c>
      <c r="Q930" s="16">
        <f t="shared" si="117"/>
        <v>0</v>
      </c>
      <c r="R930" s="45"/>
    </row>
    <row r="931" spans="1:18" s="15" customFormat="1" x14ac:dyDescent="0.3">
      <c r="A931" s="289">
        <v>1</v>
      </c>
      <c r="B931" s="292" t="s">
        <v>917</v>
      </c>
      <c r="C931" s="107">
        <f>D931+F931+H931+J931+L931+N931+P931+Q931</f>
        <v>298846.8</v>
      </c>
      <c r="D931" s="386">
        <v>298846.8</v>
      </c>
      <c r="E931" s="136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21"/>
      <c r="Q931" s="107"/>
    </row>
    <row r="932" spans="1:18" s="15" customFormat="1" x14ac:dyDescent="0.3">
      <c r="A932" s="289">
        <v>2</v>
      </c>
      <c r="B932" s="292" t="s">
        <v>918</v>
      </c>
      <c r="C932" s="107">
        <f>D932+F932+H932+J932+L932+N932+P932+Q932</f>
        <v>205477</v>
      </c>
      <c r="D932" s="386">
        <v>205477</v>
      </c>
      <c r="E932" s="136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21"/>
      <c r="Q932" s="107"/>
    </row>
    <row r="933" spans="1:18" s="9" customFormat="1" ht="25.5" customHeight="1" x14ac:dyDescent="0.3">
      <c r="A933" s="276" t="s">
        <v>619</v>
      </c>
      <c r="B933" s="277"/>
      <c r="C933" s="61">
        <f t="shared" ref="C933:Q933" si="118">SUM(C934:C934)</f>
        <v>146340.06</v>
      </c>
      <c r="D933" s="61">
        <f t="shared" si="118"/>
        <v>146340.06</v>
      </c>
      <c r="E933" s="94">
        <f t="shared" si="118"/>
        <v>0</v>
      </c>
      <c r="F933" s="61">
        <f t="shared" si="118"/>
        <v>0</v>
      </c>
      <c r="G933" s="61">
        <f t="shared" si="118"/>
        <v>0</v>
      </c>
      <c r="H933" s="61">
        <f t="shared" si="118"/>
        <v>0</v>
      </c>
      <c r="I933" s="61">
        <f t="shared" si="118"/>
        <v>0</v>
      </c>
      <c r="J933" s="61">
        <f t="shared" si="118"/>
        <v>0</v>
      </c>
      <c r="K933" s="61">
        <f t="shared" si="118"/>
        <v>0</v>
      </c>
      <c r="L933" s="61">
        <f t="shared" si="118"/>
        <v>0</v>
      </c>
      <c r="M933" s="61">
        <f t="shared" si="118"/>
        <v>0</v>
      </c>
      <c r="N933" s="61">
        <f t="shared" si="118"/>
        <v>0</v>
      </c>
      <c r="O933" s="61">
        <f t="shared" si="118"/>
        <v>0</v>
      </c>
      <c r="P933" s="61">
        <f t="shared" si="118"/>
        <v>0</v>
      </c>
      <c r="Q933" s="21">
        <f t="shared" si="118"/>
        <v>0</v>
      </c>
      <c r="R933" s="45"/>
    </row>
    <row r="934" spans="1:18" s="9" customFormat="1" ht="25.5" customHeight="1" x14ac:dyDescent="0.25">
      <c r="A934" s="313">
        <v>1</v>
      </c>
      <c r="B934" s="311" t="s">
        <v>149</v>
      </c>
      <c r="C934" s="60">
        <f>D934+F934+H934+J934+L934+N934+P934+Q934</f>
        <v>146340.06</v>
      </c>
      <c r="D934" s="8">
        <v>146340.06</v>
      </c>
      <c r="E934" s="200"/>
      <c r="F934" s="201"/>
      <c r="G934" s="201"/>
      <c r="H934" s="201"/>
      <c r="I934" s="201"/>
      <c r="J934" s="201"/>
      <c r="K934" s="201"/>
      <c r="L934" s="201"/>
      <c r="M934" s="201"/>
      <c r="N934" s="201"/>
      <c r="O934" s="201"/>
      <c r="P934" s="202"/>
      <c r="Q934" s="201"/>
      <c r="R934" s="45"/>
    </row>
    <row r="935" spans="1:18" s="24" customFormat="1" ht="25.5" customHeight="1" x14ac:dyDescent="0.3">
      <c r="A935" s="3">
        <v>26</v>
      </c>
      <c r="B935" s="5" t="s">
        <v>71</v>
      </c>
      <c r="C935" s="33">
        <f t="shared" ref="C935:Q935" si="119">C936+C942+C957</f>
        <v>55582969.129199997</v>
      </c>
      <c r="D935" s="16">
        <f t="shared" si="119"/>
        <v>0</v>
      </c>
      <c r="E935" s="89">
        <f t="shared" si="119"/>
        <v>0</v>
      </c>
      <c r="F935" s="16">
        <f t="shared" si="119"/>
        <v>0</v>
      </c>
      <c r="G935" s="16">
        <f t="shared" si="119"/>
        <v>6215.3200000000006</v>
      </c>
      <c r="H935" s="16">
        <f t="shared" si="119"/>
        <v>22524307.299199998</v>
      </c>
      <c r="I935" s="16">
        <f t="shared" si="119"/>
        <v>0</v>
      </c>
      <c r="J935" s="16">
        <f t="shared" si="119"/>
        <v>0</v>
      </c>
      <c r="K935" s="16">
        <f t="shared" si="119"/>
        <v>7009.2</v>
      </c>
      <c r="L935" s="16">
        <f t="shared" si="119"/>
        <v>5184810.6999999993</v>
      </c>
      <c r="M935" s="16">
        <f t="shared" si="119"/>
        <v>0</v>
      </c>
      <c r="N935" s="16">
        <f t="shared" si="119"/>
        <v>0</v>
      </c>
      <c r="O935" s="16">
        <f t="shared" si="119"/>
        <v>0</v>
      </c>
      <c r="P935" s="33">
        <f t="shared" si="119"/>
        <v>0</v>
      </c>
      <c r="Q935" s="16">
        <f t="shared" si="119"/>
        <v>27873851.129999999</v>
      </c>
      <c r="R935" s="268"/>
    </row>
    <row r="936" spans="1:18" s="80" customFormat="1" ht="32.25" customHeight="1" x14ac:dyDescent="0.3">
      <c r="A936" s="163" t="s">
        <v>195</v>
      </c>
      <c r="B936" s="5"/>
      <c r="C936" s="167">
        <f t="shared" ref="C936:Q936" si="120">SUM(C937:C941)</f>
        <v>9379436.4000000004</v>
      </c>
      <c r="D936" s="167">
        <f t="shared" si="120"/>
        <v>0</v>
      </c>
      <c r="E936" s="176">
        <f t="shared" si="120"/>
        <v>0</v>
      </c>
      <c r="F936" s="167">
        <f t="shared" si="120"/>
        <v>0</v>
      </c>
      <c r="G936" s="167">
        <f t="shared" si="120"/>
        <v>2001.1399999999999</v>
      </c>
      <c r="H936" s="167">
        <f t="shared" si="120"/>
        <v>6562680.6400000006</v>
      </c>
      <c r="I936" s="167">
        <f t="shared" si="120"/>
        <v>0</v>
      </c>
      <c r="J936" s="167">
        <f t="shared" si="120"/>
        <v>0</v>
      </c>
      <c r="K936" s="167">
        <f t="shared" si="120"/>
        <v>0</v>
      </c>
      <c r="L936" s="167">
        <f t="shared" si="120"/>
        <v>0</v>
      </c>
      <c r="M936" s="167">
        <f t="shared" si="120"/>
        <v>0</v>
      </c>
      <c r="N936" s="167">
        <f t="shared" si="120"/>
        <v>0</v>
      </c>
      <c r="O936" s="167">
        <f t="shared" si="120"/>
        <v>0</v>
      </c>
      <c r="P936" s="167">
        <f t="shared" si="120"/>
        <v>0</v>
      </c>
      <c r="Q936" s="167">
        <f t="shared" si="120"/>
        <v>2816755.76</v>
      </c>
      <c r="R936" s="269"/>
    </row>
    <row r="937" spans="1:18" s="47" customFormat="1" ht="20.25" customHeight="1" x14ac:dyDescent="0.2">
      <c r="A937" s="314">
        <v>1</v>
      </c>
      <c r="B937" s="315" t="s">
        <v>151</v>
      </c>
      <c r="C937" s="30">
        <f>D937+F937+H937+J937+L937+N937+P937+Q937</f>
        <v>1365405.17</v>
      </c>
      <c r="D937" s="12"/>
      <c r="E937" s="86"/>
      <c r="F937" s="12"/>
      <c r="G937" s="12">
        <f>410.1*1.4</f>
        <v>574.14</v>
      </c>
      <c r="H937" s="12">
        <v>1365405.17</v>
      </c>
      <c r="I937" s="12"/>
      <c r="J937" s="12"/>
      <c r="K937" s="12"/>
      <c r="L937" s="12"/>
      <c r="M937" s="12"/>
      <c r="N937" s="12"/>
      <c r="O937" s="12"/>
      <c r="P937" s="40"/>
      <c r="Q937" s="4"/>
      <c r="R937" s="46"/>
    </row>
    <row r="938" spans="1:18" s="47" customFormat="1" ht="20.25" customHeight="1" x14ac:dyDescent="0.2">
      <c r="A938" s="314">
        <v>2</v>
      </c>
      <c r="B938" s="315" t="s">
        <v>154</v>
      </c>
      <c r="C938" s="30">
        <f>D938+F938+H938+J938+L938+N938+P938+Q938</f>
        <v>1411456.91</v>
      </c>
      <c r="D938" s="12"/>
      <c r="E938" s="86"/>
      <c r="F938" s="12"/>
      <c r="G938" s="4"/>
      <c r="H938" s="4"/>
      <c r="I938" s="12"/>
      <c r="J938" s="12"/>
      <c r="K938" s="12"/>
      <c r="L938" s="12"/>
      <c r="M938" s="12"/>
      <c r="N938" s="12"/>
      <c r="O938" s="4"/>
      <c r="P938" s="30"/>
      <c r="Q938" s="4">
        <v>1411456.91</v>
      </c>
      <c r="R938" s="46"/>
    </row>
    <row r="939" spans="1:18" s="47" customFormat="1" ht="18.75" customHeight="1" x14ac:dyDescent="0.2">
      <c r="A939" s="314">
        <v>3</v>
      </c>
      <c r="B939" s="315" t="s">
        <v>155</v>
      </c>
      <c r="C939" s="30">
        <f>D939+F939+H939+J939+L939+N939+P939+Q939</f>
        <v>3127733.64</v>
      </c>
      <c r="D939" s="12"/>
      <c r="E939" s="86"/>
      <c r="F939" s="12"/>
      <c r="G939" s="4">
        <v>779</v>
      </c>
      <c r="H939" s="4">
        <v>3127733.64</v>
      </c>
      <c r="I939" s="12"/>
      <c r="J939" s="12"/>
      <c r="K939" s="12"/>
      <c r="L939" s="12"/>
      <c r="M939" s="12"/>
      <c r="N939" s="12"/>
      <c r="O939" s="4"/>
      <c r="P939" s="30"/>
      <c r="Q939" s="4"/>
      <c r="R939" s="46"/>
    </row>
    <row r="940" spans="1:18" s="47" customFormat="1" ht="20.25" customHeight="1" x14ac:dyDescent="0.2">
      <c r="A940" s="314">
        <v>4</v>
      </c>
      <c r="B940" s="315" t="s">
        <v>157</v>
      </c>
      <c r="C940" s="30">
        <f>D940+F940+H940+J940+L940+N940+P940+Q940</f>
        <v>1405298.85</v>
      </c>
      <c r="D940" s="12"/>
      <c r="E940" s="86"/>
      <c r="F940" s="12"/>
      <c r="G940" s="4"/>
      <c r="H940" s="4"/>
      <c r="I940" s="12"/>
      <c r="J940" s="12"/>
      <c r="K940" s="12"/>
      <c r="L940" s="12"/>
      <c r="M940" s="12"/>
      <c r="N940" s="12"/>
      <c r="O940" s="4"/>
      <c r="P940" s="30"/>
      <c r="Q940" s="4">
        <v>1405298.85</v>
      </c>
      <c r="R940" s="46"/>
    </row>
    <row r="941" spans="1:18" s="47" customFormat="1" ht="42.75" customHeight="1" x14ac:dyDescent="0.2">
      <c r="A941" s="314">
        <v>5</v>
      </c>
      <c r="B941" s="184" t="s">
        <v>634</v>
      </c>
      <c r="C941" s="30">
        <f>D941+F941+H941+J941+L941+N941+P941+Q941</f>
        <v>2069541.83</v>
      </c>
      <c r="D941" s="12"/>
      <c r="E941" s="86"/>
      <c r="F941" s="12"/>
      <c r="G941" s="4">
        <v>648</v>
      </c>
      <c r="H941" s="4">
        <v>2069541.83</v>
      </c>
      <c r="I941" s="12"/>
      <c r="J941" s="12"/>
      <c r="K941" s="12"/>
      <c r="L941" s="12"/>
      <c r="M941" s="12"/>
      <c r="N941" s="12"/>
      <c r="O941" s="4"/>
      <c r="P941" s="30"/>
      <c r="Q941" s="4"/>
      <c r="R941" s="46"/>
    </row>
    <row r="942" spans="1:18" s="80" customFormat="1" x14ac:dyDescent="0.3">
      <c r="A942" s="163" t="s">
        <v>196</v>
      </c>
      <c r="B942" s="5"/>
      <c r="C942" s="167">
        <f t="shared" ref="C942:Q942" si="121">SUM(C943:C956)</f>
        <v>37418198.549999997</v>
      </c>
      <c r="D942" s="167">
        <f t="shared" si="121"/>
        <v>0</v>
      </c>
      <c r="E942" s="176">
        <f t="shared" si="121"/>
        <v>0</v>
      </c>
      <c r="F942" s="167">
        <f t="shared" si="121"/>
        <v>0</v>
      </c>
      <c r="G942" s="167">
        <f t="shared" si="121"/>
        <v>3375.3</v>
      </c>
      <c r="H942" s="167">
        <f t="shared" si="121"/>
        <v>13677874.609999999</v>
      </c>
      <c r="I942" s="167">
        <f t="shared" si="121"/>
        <v>0</v>
      </c>
      <c r="J942" s="167">
        <f t="shared" si="121"/>
        <v>0</v>
      </c>
      <c r="K942" s="167">
        <f t="shared" si="121"/>
        <v>6780.7</v>
      </c>
      <c r="L942" s="167">
        <f t="shared" si="121"/>
        <v>4947810.6999999993</v>
      </c>
      <c r="M942" s="167">
        <f t="shared" si="121"/>
        <v>0</v>
      </c>
      <c r="N942" s="167">
        <f t="shared" si="121"/>
        <v>0</v>
      </c>
      <c r="O942" s="167">
        <f t="shared" si="121"/>
        <v>0</v>
      </c>
      <c r="P942" s="167">
        <f t="shared" si="121"/>
        <v>0</v>
      </c>
      <c r="Q942" s="167">
        <f t="shared" si="121"/>
        <v>18792513.240000002</v>
      </c>
      <c r="R942" s="270"/>
    </row>
    <row r="943" spans="1:18" s="78" customFormat="1" x14ac:dyDescent="0.2">
      <c r="A943" s="254">
        <v>1</v>
      </c>
      <c r="B943" s="315" t="s">
        <v>1193</v>
      </c>
      <c r="C943" s="30">
        <f t="shared" ref="C943:C956" si="122">D943+F943+H943+J943+L943+N943+P943+Q943</f>
        <v>2068762.22</v>
      </c>
      <c r="D943" s="12"/>
      <c r="E943" s="86"/>
      <c r="F943" s="12"/>
      <c r="G943" s="4"/>
      <c r="H943" s="4"/>
      <c r="I943" s="12"/>
      <c r="J943" s="12"/>
      <c r="K943" s="12"/>
      <c r="L943" s="12"/>
      <c r="M943" s="4"/>
      <c r="N943" s="4"/>
      <c r="O943" s="4"/>
      <c r="P943" s="30"/>
      <c r="Q943" s="4">
        <v>2068762.22</v>
      </c>
      <c r="R943" s="256"/>
    </row>
    <row r="944" spans="1:18" s="78" customFormat="1" x14ac:dyDescent="0.2">
      <c r="A944" s="254">
        <v>2</v>
      </c>
      <c r="B944" s="345" t="s">
        <v>1157</v>
      </c>
      <c r="C944" s="30">
        <f t="shared" si="122"/>
        <v>256009</v>
      </c>
      <c r="D944" s="12"/>
      <c r="E944" s="86"/>
      <c r="F944" s="12"/>
      <c r="G944" s="4">
        <v>139.30000000000001</v>
      </c>
      <c r="H944" s="4">
        <v>256009</v>
      </c>
      <c r="I944" s="12"/>
      <c r="J944" s="12"/>
      <c r="K944" s="12"/>
      <c r="L944" s="12"/>
      <c r="M944" s="4"/>
      <c r="N944" s="4"/>
      <c r="O944" s="4"/>
      <c r="P944" s="30"/>
      <c r="Q944" s="4"/>
      <c r="R944" s="256"/>
    </row>
    <row r="945" spans="1:18" s="50" customFormat="1" ht="37.5" x14ac:dyDescent="0.2">
      <c r="A945" s="254">
        <v>3</v>
      </c>
      <c r="B945" s="387" t="s">
        <v>718</v>
      </c>
      <c r="C945" s="30">
        <f t="shared" si="122"/>
        <v>5087760</v>
      </c>
      <c r="D945" s="12"/>
      <c r="E945" s="86"/>
      <c r="F945" s="12"/>
      <c r="G945" s="4">
        <v>1176</v>
      </c>
      <c r="H945" s="4">
        <v>5087760</v>
      </c>
      <c r="I945" s="12"/>
      <c r="J945" s="12"/>
      <c r="K945" s="12"/>
      <c r="L945" s="12"/>
      <c r="M945" s="4"/>
      <c r="N945" s="4"/>
      <c r="O945" s="4"/>
      <c r="P945" s="30"/>
      <c r="Q945" s="4"/>
      <c r="R945" s="46"/>
    </row>
    <row r="946" spans="1:18" s="50" customFormat="1" ht="36" customHeight="1" x14ac:dyDescent="0.2">
      <c r="A946" s="254">
        <v>4</v>
      </c>
      <c r="B946" s="387" t="s">
        <v>1143</v>
      </c>
      <c r="C946" s="30">
        <f t="shared" si="122"/>
        <v>178200</v>
      </c>
      <c r="D946" s="12"/>
      <c r="E946" s="86"/>
      <c r="F946" s="12"/>
      <c r="G946" s="4"/>
      <c r="H946" s="4"/>
      <c r="I946" s="12"/>
      <c r="J946" s="12"/>
      <c r="K946" s="12">
        <v>4125</v>
      </c>
      <c r="L946" s="12">
        <v>178200</v>
      </c>
      <c r="M946" s="4"/>
      <c r="N946" s="4"/>
      <c r="O946" s="4"/>
      <c r="P946" s="30"/>
      <c r="Q946" s="4"/>
      <c r="R946" s="46"/>
    </row>
    <row r="947" spans="1:18" s="47" customFormat="1" ht="20.25" customHeight="1" x14ac:dyDescent="0.2">
      <c r="A947" s="254">
        <v>5</v>
      </c>
      <c r="B947" s="315" t="s">
        <v>939</v>
      </c>
      <c r="C947" s="30">
        <f t="shared" si="122"/>
        <v>570998.69999999995</v>
      </c>
      <c r="D947" s="12"/>
      <c r="E947" s="86"/>
      <c r="F947" s="12"/>
      <c r="G947" s="12"/>
      <c r="H947" s="12"/>
      <c r="I947" s="12"/>
      <c r="J947" s="12"/>
      <c r="K947" s="12">
        <v>579.70000000000005</v>
      </c>
      <c r="L947" s="12">
        <v>570998.69999999995</v>
      </c>
      <c r="M947" s="12"/>
      <c r="N947" s="12"/>
      <c r="O947" s="12"/>
      <c r="P947" s="40"/>
      <c r="Q947" s="4"/>
      <c r="R947" s="46"/>
    </row>
    <row r="948" spans="1:18" s="47" customFormat="1" ht="20.25" customHeight="1" x14ac:dyDescent="0.2">
      <c r="A948" s="254">
        <v>6</v>
      </c>
      <c r="B948" s="315" t="s">
        <v>1129</v>
      </c>
      <c r="C948" s="30">
        <f t="shared" si="122"/>
        <v>2495333.7799999998</v>
      </c>
      <c r="D948" s="12"/>
      <c r="E948" s="86"/>
      <c r="F948" s="12"/>
      <c r="G948" s="12">
        <v>820</v>
      </c>
      <c r="H948" s="12">
        <v>2495333.7799999998</v>
      </c>
      <c r="I948" s="12"/>
      <c r="J948" s="12"/>
      <c r="K948" s="12"/>
      <c r="L948" s="12"/>
      <c r="M948" s="12"/>
      <c r="N948" s="12"/>
      <c r="O948" s="12"/>
      <c r="P948" s="40"/>
      <c r="Q948" s="4"/>
      <c r="R948" s="46"/>
    </row>
    <row r="949" spans="1:18" s="50" customFormat="1" x14ac:dyDescent="0.2">
      <c r="A949" s="254">
        <v>7</v>
      </c>
      <c r="B949" s="315" t="s">
        <v>152</v>
      </c>
      <c r="C949" s="30">
        <f t="shared" si="122"/>
        <v>8863397</v>
      </c>
      <c r="D949" s="12"/>
      <c r="E949" s="86"/>
      <c r="F949" s="12"/>
      <c r="G949" s="4"/>
      <c r="H949" s="4"/>
      <c r="I949" s="12"/>
      <c r="J949" s="12"/>
      <c r="K949" s="12"/>
      <c r="L949" s="12"/>
      <c r="M949" s="4"/>
      <c r="N949" s="4"/>
      <c r="O949" s="4"/>
      <c r="P949" s="30"/>
      <c r="Q949" s="4">
        <v>8863397</v>
      </c>
      <c r="R949" s="46"/>
    </row>
    <row r="950" spans="1:18" s="50" customFormat="1" x14ac:dyDescent="0.2">
      <c r="A950" s="254">
        <v>8</v>
      </c>
      <c r="B950" s="315" t="s">
        <v>153</v>
      </c>
      <c r="C950" s="30">
        <f t="shared" si="122"/>
        <v>1767454</v>
      </c>
      <c r="D950" s="12"/>
      <c r="E950" s="86"/>
      <c r="F950" s="12"/>
      <c r="G950" s="4"/>
      <c r="H950" s="4"/>
      <c r="I950" s="12"/>
      <c r="J950" s="12"/>
      <c r="K950" s="12"/>
      <c r="L950" s="12"/>
      <c r="M950" s="4"/>
      <c r="N950" s="4"/>
      <c r="O950" s="4"/>
      <c r="P950" s="30"/>
      <c r="Q950" s="4">
        <v>1767454</v>
      </c>
      <c r="R950" s="46"/>
    </row>
    <row r="951" spans="1:18" s="47" customFormat="1" ht="20.25" customHeight="1" x14ac:dyDescent="0.2">
      <c r="A951" s="254">
        <v>9</v>
      </c>
      <c r="B951" s="315" t="s">
        <v>155</v>
      </c>
      <c r="C951" s="30">
        <f t="shared" si="122"/>
        <v>2133471.6</v>
      </c>
      <c r="D951" s="12"/>
      <c r="E951" s="86"/>
      <c r="F951" s="12"/>
      <c r="G951" s="4"/>
      <c r="H951" s="4"/>
      <c r="I951" s="12"/>
      <c r="J951" s="12"/>
      <c r="K951" s="12">
        <v>1156</v>
      </c>
      <c r="L951" s="12">
        <v>2133471.6</v>
      </c>
      <c r="M951" s="12"/>
      <c r="N951" s="12"/>
      <c r="O951" s="4"/>
      <c r="P951" s="30"/>
      <c r="Q951" s="4"/>
      <c r="R951" s="46"/>
    </row>
    <row r="952" spans="1:18" s="47" customFormat="1" ht="18.75" customHeight="1" x14ac:dyDescent="0.2">
      <c r="A952" s="254">
        <v>10</v>
      </c>
      <c r="B952" s="315" t="s">
        <v>156</v>
      </c>
      <c r="C952" s="30">
        <f t="shared" si="122"/>
        <v>3350366.65</v>
      </c>
      <c r="D952" s="12"/>
      <c r="E952" s="86"/>
      <c r="F952" s="12"/>
      <c r="G952" s="4"/>
      <c r="H952" s="4"/>
      <c r="I952" s="12"/>
      <c r="J952" s="12"/>
      <c r="K952" s="12"/>
      <c r="L952" s="12"/>
      <c r="M952" s="12"/>
      <c r="N952" s="12"/>
      <c r="O952" s="4"/>
      <c r="P952" s="30"/>
      <c r="Q952" s="4">
        <v>3350366.65</v>
      </c>
      <c r="R952" s="46"/>
    </row>
    <row r="953" spans="1:18" s="50" customFormat="1" ht="24" customHeight="1" x14ac:dyDescent="0.2">
      <c r="A953" s="254">
        <v>11</v>
      </c>
      <c r="B953" s="315" t="s">
        <v>158</v>
      </c>
      <c r="C953" s="30">
        <f t="shared" si="122"/>
        <v>2827787.1</v>
      </c>
      <c r="D953" s="12"/>
      <c r="E953" s="86"/>
      <c r="F953" s="12"/>
      <c r="G953" s="4">
        <v>570</v>
      </c>
      <c r="H953" s="4">
        <v>2827787.1</v>
      </c>
      <c r="I953" s="12"/>
      <c r="J953" s="12"/>
      <c r="K953" s="12"/>
      <c r="L953" s="12"/>
      <c r="M953" s="4"/>
      <c r="N953" s="4"/>
      <c r="O953" s="4"/>
      <c r="P953" s="30"/>
      <c r="Q953" s="4"/>
      <c r="R953" s="46"/>
    </row>
    <row r="954" spans="1:18" s="47" customFormat="1" ht="42.75" customHeight="1" x14ac:dyDescent="0.2">
      <c r="A954" s="254">
        <v>12</v>
      </c>
      <c r="B954" s="184" t="s">
        <v>634</v>
      </c>
      <c r="C954" s="30">
        <f t="shared" si="122"/>
        <v>2065140.4</v>
      </c>
      <c r="D954" s="12"/>
      <c r="E954" s="86"/>
      <c r="F954" s="12"/>
      <c r="G954" s="4"/>
      <c r="H954" s="4"/>
      <c r="I954" s="12"/>
      <c r="J954" s="12"/>
      <c r="K954" s="12">
        <v>920</v>
      </c>
      <c r="L954" s="12">
        <v>2065140.4</v>
      </c>
      <c r="M954" s="12"/>
      <c r="N954" s="12"/>
      <c r="O954" s="4"/>
      <c r="P954" s="30"/>
      <c r="Q954" s="4"/>
      <c r="R954" s="46"/>
    </row>
    <row r="955" spans="1:18" s="47" customFormat="1" ht="24" customHeight="1" x14ac:dyDescent="0.2">
      <c r="A955" s="254">
        <v>13</v>
      </c>
      <c r="B955" s="315" t="s">
        <v>719</v>
      </c>
      <c r="C955" s="30">
        <f t="shared" si="122"/>
        <v>2742533.37</v>
      </c>
      <c r="D955" s="12"/>
      <c r="E955" s="86"/>
      <c r="F955" s="12"/>
      <c r="G955" s="4"/>
      <c r="H955" s="4"/>
      <c r="I955" s="12"/>
      <c r="J955" s="12"/>
      <c r="K955" s="12"/>
      <c r="L955" s="12"/>
      <c r="M955" s="12"/>
      <c r="N955" s="12"/>
      <c r="O955" s="4"/>
      <c r="P955" s="30"/>
      <c r="Q955" s="4">
        <v>2742533.37</v>
      </c>
      <c r="R955" s="46"/>
    </row>
    <row r="956" spans="1:18" s="50" customFormat="1" x14ac:dyDescent="0.2">
      <c r="A956" s="254">
        <v>14</v>
      </c>
      <c r="B956" s="315" t="s">
        <v>682</v>
      </c>
      <c r="C956" s="30">
        <f t="shared" si="122"/>
        <v>3010984.73</v>
      </c>
      <c r="D956" s="12"/>
      <c r="E956" s="86"/>
      <c r="F956" s="12"/>
      <c r="G956" s="4">
        <v>670</v>
      </c>
      <c r="H956" s="4">
        <v>3010984.73</v>
      </c>
      <c r="I956" s="12"/>
      <c r="J956" s="12"/>
      <c r="K956" s="12"/>
      <c r="L956" s="12"/>
      <c r="M956" s="12"/>
      <c r="N956" s="12"/>
      <c r="O956" s="4"/>
      <c r="P956" s="30"/>
      <c r="Q956" s="4"/>
      <c r="R956" s="46"/>
    </row>
    <row r="957" spans="1:18" s="80" customFormat="1" x14ac:dyDescent="0.3">
      <c r="A957" s="163" t="s">
        <v>197</v>
      </c>
      <c r="B957" s="5"/>
      <c r="C957" s="167">
        <f t="shared" ref="C957:Q957" si="123">SUM(C958:C961)</f>
        <v>8785334.1792000011</v>
      </c>
      <c r="D957" s="167">
        <f t="shared" si="123"/>
        <v>0</v>
      </c>
      <c r="E957" s="176">
        <f t="shared" si="123"/>
        <v>0</v>
      </c>
      <c r="F957" s="167">
        <f t="shared" si="123"/>
        <v>0</v>
      </c>
      <c r="G957" s="167">
        <f t="shared" si="123"/>
        <v>838.88</v>
      </c>
      <c r="H957" s="167">
        <f t="shared" si="123"/>
        <v>2283752.0492000002</v>
      </c>
      <c r="I957" s="167">
        <f t="shared" si="123"/>
        <v>0</v>
      </c>
      <c r="J957" s="167">
        <f t="shared" si="123"/>
        <v>0</v>
      </c>
      <c r="K957" s="167">
        <f t="shared" si="123"/>
        <v>228.5</v>
      </c>
      <c r="L957" s="167">
        <f t="shared" si="123"/>
        <v>237000</v>
      </c>
      <c r="M957" s="167">
        <f t="shared" si="123"/>
        <v>0</v>
      </c>
      <c r="N957" s="167">
        <f t="shared" si="123"/>
        <v>0</v>
      </c>
      <c r="O957" s="167">
        <f t="shared" si="123"/>
        <v>0</v>
      </c>
      <c r="P957" s="167">
        <f t="shared" si="123"/>
        <v>0</v>
      </c>
      <c r="Q957" s="167">
        <f t="shared" si="123"/>
        <v>6264582.1299999999</v>
      </c>
      <c r="R957" s="270"/>
    </row>
    <row r="958" spans="1:18" s="47" customFormat="1" ht="20.25" customHeight="1" x14ac:dyDescent="0.2">
      <c r="A958" s="314">
        <v>1</v>
      </c>
      <c r="B958" s="345" t="s">
        <v>1185</v>
      </c>
      <c r="C958" s="30">
        <f>D958+F958+H958+J958+L958+N958+P958+Q958</f>
        <v>2252804.2599999998</v>
      </c>
      <c r="D958" s="12"/>
      <c r="E958" s="86"/>
      <c r="F958" s="12"/>
      <c r="G958" s="4"/>
      <c r="H958" s="4"/>
      <c r="I958" s="12"/>
      <c r="J958" s="12"/>
      <c r="K958" s="12"/>
      <c r="L958" s="12"/>
      <c r="M958" s="12"/>
      <c r="N958" s="12"/>
      <c r="O958" s="12"/>
      <c r="P958" s="40"/>
      <c r="Q958" s="4">
        <v>2252804.2599999998</v>
      </c>
      <c r="R958" s="256"/>
    </row>
    <row r="959" spans="1:18" s="50" customFormat="1" x14ac:dyDescent="0.2">
      <c r="A959" s="314">
        <v>2</v>
      </c>
      <c r="B959" s="315" t="s">
        <v>1192</v>
      </c>
      <c r="C959" s="30">
        <f>D959+F959+H959+J959+L959+N959+P959+Q959</f>
        <v>4011777.87</v>
      </c>
      <c r="D959" s="12"/>
      <c r="E959" s="86"/>
      <c r="F959" s="12"/>
      <c r="G959" s="4"/>
      <c r="H959" s="4"/>
      <c r="I959" s="12"/>
      <c r="J959" s="12"/>
      <c r="K959" s="12"/>
      <c r="L959" s="12"/>
      <c r="M959" s="12"/>
      <c r="N959" s="12"/>
      <c r="O959" s="4"/>
      <c r="P959" s="30"/>
      <c r="Q959" s="4">
        <v>4011777.87</v>
      </c>
      <c r="R959" s="256"/>
    </row>
    <row r="960" spans="1:18" s="50" customFormat="1" x14ac:dyDescent="0.2">
      <c r="A960" s="314">
        <v>3</v>
      </c>
      <c r="B960" s="315" t="s">
        <v>150</v>
      </c>
      <c r="C960" s="30">
        <f>D960+F960+H960+J960+L960+N960+P960+Q960</f>
        <v>1021752.0492</v>
      </c>
      <c r="D960" s="12"/>
      <c r="E960" s="86"/>
      <c r="F960" s="12"/>
      <c r="G960" s="4">
        <f>184.2*1.4</f>
        <v>257.88</v>
      </c>
      <c r="H960" s="4">
        <f>G960*3043.09</f>
        <v>784752.04920000001</v>
      </c>
      <c r="I960" s="12"/>
      <c r="J960" s="12"/>
      <c r="K960" s="12">
        <v>228.5</v>
      </c>
      <c r="L960" s="12">
        <v>237000</v>
      </c>
      <c r="M960" s="12"/>
      <c r="N960" s="12"/>
      <c r="O960" s="4"/>
      <c r="P960" s="30"/>
      <c r="Q960" s="4"/>
      <c r="R960" s="256"/>
    </row>
    <row r="961" spans="1:18" s="50" customFormat="1" ht="38.25" customHeight="1" x14ac:dyDescent="0.2">
      <c r="A961" s="314">
        <v>4</v>
      </c>
      <c r="B961" s="184" t="s">
        <v>734</v>
      </c>
      <c r="C961" s="30">
        <f>D961+F961+H961+J961+L961+N961+P961+Q961</f>
        <v>1499000</v>
      </c>
      <c r="D961" s="12"/>
      <c r="E961" s="86"/>
      <c r="F961" s="12"/>
      <c r="G961" s="4">
        <v>581</v>
      </c>
      <c r="H961" s="4">
        <v>1499000</v>
      </c>
      <c r="I961" s="12"/>
      <c r="J961" s="12"/>
      <c r="K961" s="12"/>
      <c r="L961" s="12"/>
      <c r="M961" s="12"/>
      <c r="N961" s="12"/>
      <c r="O961" s="4"/>
      <c r="P961" s="30"/>
      <c r="Q961" s="4"/>
      <c r="R961" s="256"/>
    </row>
    <row r="962" spans="1:18" s="9" customFormat="1" ht="29.25" customHeight="1" x14ac:dyDescent="0.3">
      <c r="A962" s="3">
        <v>27</v>
      </c>
      <c r="B962" s="5" t="s">
        <v>72</v>
      </c>
      <c r="C962" s="16">
        <f t="shared" ref="C962:Q962" si="124">C963+C965</f>
        <v>2800000.0019999999</v>
      </c>
      <c r="D962" s="16">
        <f t="shared" si="124"/>
        <v>0</v>
      </c>
      <c r="E962" s="89">
        <f t="shared" si="124"/>
        <v>0</v>
      </c>
      <c r="F962" s="16">
        <f t="shared" si="124"/>
        <v>0</v>
      </c>
      <c r="G962" s="16">
        <f t="shared" si="124"/>
        <v>0</v>
      </c>
      <c r="H962" s="16">
        <f t="shared" si="124"/>
        <v>0</v>
      </c>
      <c r="I962" s="16">
        <f t="shared" si="124"/>
        <v>0</v>
      </c>
      <c r="J962" s="16">
        <f t="shared" si="124"/>
        <v>0</v>
      </c>
      <c r="K962" s="16">
        <f t="shared" si="124"/>
        <v>1150.6999999999998</v>
      </c>
      <c r="L962" s="16">
        <f t="shared" si="124"/>
        <v>1137607.5419999999</v>
      </c>
      <c r="M962" s="16">
        <f t="shared" si="124"/>
        <v>0</v>
      </c>
      <c r="N962" s="16">
        <f t="shared" si="124"/>
        <v>0</v>
      </c>
      <c r="O962" s="16">
        <f t="shared" si="124"/>
        <v>1150.6999999999998</v>
      </c>
      <c r="P962" s="33">
        <f t="shared" si="124"/>
        <v>1662392.46</v>
      </c>
      <c r="Q962" s="16">
        <f t="shared" si="124"/>
        <v>0</v>
      </c>
      <c r="R962" s="281"/>
    </row>
    <row r="963" spans="1:18" s="9" customFormat="1" ht="29.25" customHeight="1" x14ac:dyDescent="0.3">
      <c r="A963" s="276" t="s">
        <v>632</v>
      </c>
      <c r="B963" s="388"/>
      <c r="C963" s="203">
        <f t="shared" ref="C963:Q963" si="125">SUM(C964)</f>
        <v>1300000</v>
      </c>
      <c r="D963" s="203">
        <f t="shared" si="125"/>
        <v>0</v>
      </c>
      <c r="E963" s="204">
        <f t="shared" si="125"/>
        <v>0</v>
      </c>
      <c r="F963" s="203">
        <f t="shared" si="125"/>
        <v>0</v>
      </c>
      <c r="G963" s="203">
        <f t="shared" si="125"/>
        <v>0</v>
      </c>
      <c r="H963" s="203">
        <f t="shared" si="125"/>
        <v>0</v>
      </c>
      <c r="I963" s="203">
        <f t="shared" si="125"/>
        <v>0</v>
      </c>
      <c r="J963" s="203">
        <f t="shared" si="125"/>
        <v>0</v>
      </c>
      <c r="K963" s="203">
        <f t="shared" si="125"/>
        <v>604.9</v>
      </c>
      <c r="L963" s="203">
        <f t="shared" si="125"/>
        <v>600000</v>
      </c>
      <c r="M963" s="203">
        <f t="shared" si="125"/>
        <v>0</v>
      </c>
      <c r="N963" s="203">
        <f t="shared" si="125"/>
        <v>0</v>
      </c>
      <c r="O963" s="203">
        <f t="shared" si="125"/>
        <v>604.9</v>
      </c>
      <c r="P963" s="203">
        <f t="shared" si="125"/>
        <v>700000</v>
      </c>
      <c r="Q963" s="205">
        <f t="shared" si="125"/>
        <v>0</v>
      </c>
      <c r="R963" s="45"/>
    </row>
    <row r="964" spans="1:18" s="25" customFormat="1" ht="21.75" customHeight="1" x14ac:dyDescent="0.2">
      <c r="A964" s="314">
        <v>1</v>
      </c>
      <c r="B964" s="345" t="s">
        <v>814</v>
      </c>
      <c r="C964" s="30">
        <f>D964+F964+H964+J964+L964+N964+P964+Q964</f>
        <v>1300000</v>
      </c>
      <c r="D964" s="206"/>
      <c r="E964" s="389"/>
      <c r="F964" s="206"/>
      <c r="G964" s="206"/>
      <c r="H964" s="206"/>
      <c r="I964" s="206"/>
      <c r="J964" s="206"/>
      <c r="K964" s="206">
        <v>604.9</v>
      </c>
      <c r="L964" s="206">
        <v>600000</v>
      </c>
      <c r="M964" s="206"/>
      <c r="N964" s="206"/>
      <c r="O964" s="206">
        <v>604.9</v>
      </c>
      <c r="P964" s="390">
        <v>700000</v>
      </c>
      <c r="Q964" s="206"/>
      <c r="R964" s="271"/>
    </row>
    <row r="965" spans="1:18" s="9" customFormat="1" ht="28.5" customHeight="1" x14ac:dyDescent="0.3">
      <c r="A965" s="276" t="s">
        <v>633</v>
      </c>
      <c r="B965" s="316"/>
      <c r="C965" s="203">
        <f t="shared" ref="C965:Q965" si="126">SUM(C966:C966)</f>
        <v>1500000.0019999999</v>
      </c>
      <c r="D965" s="203">
        <f t="shared" si="126"/>
        <v>0</v>
      </c>
      <c r="E965" s="204">
        <f t="shared" si="126"/>
        <v>0</v>
      </c>
      <c r="F965" s="203">
        <f t="shared" si="126"/>
        <v>0</v>
      </c>
      <c r="G965" s="203">
        <f t="shared" si="126"/>
        <v>0</v>
      </c>
      <c r="H965" s="203">
        <f t="shared" si="126"/>
        <v>0</v>
      </c>
      <c r="I965" s="203">
        <f t="shared" si="126"/>
        <v>0</v>
      </c>
      <c r="J965" s="203">
        <f t="shared" si="126"/>
        <v>0</v>
      </c>
      <c r="K965" s="203">
        <f t="shared" si="126"/>
        <v>545.79999999999995</v>
      </c>
      <c r="L965" s="203">
        <f t="shared" si="126"/>
        <v>537607.54200000002</v>
      </c>
      <c r="M965" s="203">
        <f t="shared" si="126"/>
        <v>0</v>
      </c>
      <c r="N965" s="203">
        <f t="shared" si="126"/>
        <v>0</v>
      </c>
      <c r="O965" s="203">
        <f t="shared" si="126"/>
        <v>545.79999999999995</v>
      </c>
      <c r="P965" s="203">
        <f t="shared" si="126"/>
        <v>962392.46</v>
      </c>
      <c r="Q965" s="205">
        <f t="shared" si="126"/>
        <v>0</v>
      </c>
      <c r="R965" s="43"/>
    </row>
    <row r="966" spans="1:18" s="25" customFormat="1" ht="21.75" customHeight="1" x14ac:dyDescent="0.2">
      <c r="A966" s="314">
        <v>1</v>
      </c>
      <c r="B966" s="345" t="s">
        <v>815</v>
      </c>
      <c r="C966" s="60">
        <f>D966+F966+H966+J966+L966+N966+P966+Q966</f>
        <v>1500000.0019999999</v>
      </c>
      <c r="D966" s="206"/>
      <c r="E966" s="389"/>
      <c r="F966" s="206"/>
      <c r="G966" s="206"/>
      <c r="H966" s="206"/>
      <c r="I966" s="206"/>
      <c r="J966" s="206"/>
      <c r="K966" s="206">
        <v>545.79999999999995</v>
      </c>
      <c r="L966" s="206">
        <f>K966*984.99</f>
        <v>537607.54200000002</v>
      </c>
      <c r="M966" s="206"/>
      <c r="N966" s="206"/>
      <c r="O966" s="206">
        <v>545.79999999999995</v>
      </c>
      <c r="P966" s="390">
        <v>962392.46</v>
      </c>
      <c r="Q966" s="206"/>
      <c r="R966" s="267"/>
    </row>
    <row r="967" spans="1:18" s="9" customFormat="1" ht="29.25" customHeight="1" x14ac:dyDescent="0.3">
      <c r="A967" s="3">
        <v>28</v>
      </c>
      <c r="B967" s="5" t="s">
        <v>1189</v>
      </c>
      <c r="C967" s="16">
        <f t="shared" ref="C967:Q967" si="127">C968</f>
        <v>1910729.76</v>
      </c>
      <c r="D967" s="16">
        <f t="shared" si="127"/>
        <v>0</v>
      </c>
      <c r="E967" s="89">
        <f t="shared" si="127"/>
        <v>0</v>
      </c>
      <c r="F967" s="16">
        <f t="shared" si="127"/>
        <v>0</v>
      </c>
      <c r="G967" s="16">
        <f t="shared" si="127"/>
        <v>0</v>
      </c>
      <c r="H967" s="16">
        <f t="shared" si="127"/>
        <v>0</v>
      </c>
      <c r="I967" s="16">
        <f t="shared" si="127"/>
        <v>0</v>
      </c>
      <c r="J967" s="16">
        <f t="shared" si="127"/>
        <v>0</v>
      </c>
      <c r="K967" s="16">
        <f t="shared" si="127"/>
        <v>0</v>
      </c>
      <c r="L967" s="16">
        <f t="shared" si="127"/>
        <v>0</v>
      </c>
      <c r="M967" s="16">
        <f t="shared" si="127"/>
        <v>0</v>
      </c>
      <c r="N967" s="16">
        <f t="shared" si="127"/>
        <v>0</v>
      </c>
      <c r="O967" s="16">
        <f t="shared" si="127"/>
        <v>0</v>
      </c>
      <c r="P967" s="16">
        <f t="shared" si="127"/>
        <v>0</v>
      </c>
      <c r="Q967" s="16">
        <f t="shared" si="127"/>
        <v>1910729.76</v>
      </c>
      <c r="R967" s="281"/>
    </row>
    <row r="968" spans="1:18" s="9" customFormat="1" x14ac:dyDescent="0.3">
      <c r="A968" s="276" t="s">
        <v>622</v>
      </c>
      <c r="B968" s="278"/>
      <c r="C968" s="165">
        <f t="shared" ref="C968:Q968" si="128">SUM(C969)</f>
        <v>1910729.76</v>
      </c>
      <c r="D968" s="165">
        <f t="shared" si="128"/>
        <v>0</v>
      </c>
      <c r="E968" s="166">
        <f t="shared" si="128"/>
        <v>0</v>
      </c>
      <c r="F968" s="165">
        <f t="shared" si="128"/>
        <v>0</v>
      </c>
      <c r="G968" s="165">
        <f t="shared" si="128"/>
        <v>0</v>
      </c>
      <c r="H968" s="165">
        <f t="shared" si="128"/>
        <v>0</v>
      </c>
      <c r="I968" s="165">
        <f t="shared" si="128"/>
        <v>0</v>
      </c>
      <c r="J968" s="165">
        <f t="shared" si="128"/>
        <v>0</v>
      </c>
      <c r="K968" s="165">
        <f t="shared" si="128"/>
        <v>0</v>
      </c>
      <c r="L968" s="165">
        <f t="shared" si="128"/>
        <v>0</v>
      </c>
      <c r="M968" s="165">
        <f t="shared" si="128"/>
        <v>0</v>
      </c>
      <c r="N968" s="165">
        <f t="shared" si="128"/>
        <v>0</v>
      </c>
      <c r="O968" s="165">
        <f t="shared" si="128"/>
        <v>0</v>
      </c>
      <c r="P968" s="165">
        <f t="shared" si="128"/>
        <v>0</v>
      </c>
      <c r="Q968" s="167">
        <f t="shared" si="128"/>
        <v>1910729.76</v>
      </c>
      <c r="R968" s="43"/>
    </row>
    <row r="969" spans="1:18" s="9" customFormat="1" ht="21" customHeight="1" x14ac:dyDescent="0.25">
      <c r="A969" s="254">
        <v>1</v>
      </c>
      <c r="B969" s="331" t="s">
        <v>628</v>
      </c>
      <c r="C969" s="30">
        <f>D969+F969+H969+J969+L969+N969+P969+Q969</f>
        <v>1910729.76</v>
      </c>
      <c r="D969" s="4"/>
      <c r="E969" s="88"/>
      <c r="F969" s="4"/>
      <c r="G969" s="7"/>
      <c r="H969" s="4"/>
      <c r="I969" s="4"/>
      <c r="J969" s="4"/>
      <c r="K969" s="4"/>
      <c r="L969" s="4"/>
      <c r="M969" s="4"/>
      <c r="N969" s="4"/>
      <c r="O969" s="4"/>
      <c r="P969" s="30"/>
      <c r="Q969" s="7">
        <v>1910729.76</v>
      </c>
      <c r="R969" s="43"/>
    </row>
    <row r="970" spans="1:18" s="9" customFormat="1" x14ac:dyDescent="0.3">
      <c r="A970" s="3">
        <v>29</v>
      </c>
      <c r="B970" s="5" t="s">
        <v>73</v>
      </c>
      <c r="C970" s="16">
        <f t="shared" ref="C970:Q970" si="129">C971+C973</f>
        <v>3913583.1399999997</v>
      </c>
      <c r="D970" s="16">
        <f t="shared" si="129"/>
        <v>0</v>
      </c>
      <c r="E970" s="89">
        <f t="shared" si="129"/>
        <v>0</v>
      </c>
      <c r="F970" s="16">
        <f t="shared" si="129"/>
        <v>0</v>
      </c>
      <c r="G970" s="16">
        <f t="shared" si="129"/>
        <v>642.70000000000005</v>
      </c>
      <c r="H970" s="16">
        <f t="shared" si="129"/>
        <v>1955793.94</v>
      </c>
      <c r="I970" s="16">
        <f t="shared" si="129"/>
        <v>0</v>
      </c>
      <c r="J970" s="16">
        <f t="shared" si="129"/>
        <v>0</v>
      </c>
      <c r="K970" s="16">
        <f t="shared" si="129"/>
        <v>0</v>
      </c>
      <c r="L970" s="16">
        <f t="shared" si="129"/>
        <v>0</v>
      </c>
      <c r="M970" s="16">
        <f t="shared" si="129"/>
        <v>0</v>
      </c>
      <c r="N970" s="16">
        <f t="shared" si="129"/>
        <v>0</v>
      </c>
      <c r="O970" s="16">
        <f t="shared" si="129"/>
        <v>0</v>
      </c>
      <c r="P970" s="16">
        <f t="shared" si="129"/>
        <v>0</v>
      </c>
      <c r="Q970" s="16">
        <f t="shared" si="129"/>
        <v>1957789.2</v>
      </c>
      <c r="R970" s="43"/>
    </row>
    <row r="971" spans="1:18" s="15" customFormat="1" x14ac:dyDescent="0.3">
      <c r="A971" s="175" t="s">
        <v>118</v>
      </c>
      <c r="B971" s="242"/>
      <c r="C971" s="208">
        <f t="shared" ref="C971:Q971" si="130">C972</f>
        <v>1957789.2</v>
      </c>
      <c r="D971" s="16">
        <f t="shared" si="130"/>
        <v>0</v>
      </c>
      <c r="E971" s="89">
        <f t="shared" si="130"/>
        <v>0</v>
      </c>
      <c r="F971" s="16">
        <f t="shared" si="130"/>
        <v>0</v>
      </c>
      <c r="G971" s="16">
        <f t="shared" si="130"/>
        <v>0</v>
      </c>
      <c r="H971" s="16">
        <f t="shared" si="130"/>
        <v>0</v>
      </c>
      <c r="I971" s="16">
        <f t="shared" si="130"/>
        <v>0</v>
      </c>
      <c r="J971" s="16">
        <f t="shared" si="130"/>
        <v>0</v>
      </c>
      <c r="K971" s="16">
        <f t="shared" si="130"/>
        <v>0</v>
      </c>
      <c r="L971" s="16">
        <f t="shared" si="130"/>
        <v>0</v>
      </c>
      <c r="M971" s="16">
        <f t="shared" si="130"/>
        <v>0</v>
      </c>
      <c r="N971" s="16">
        <f t="shared" si="130"/>
        <v>0</v>
      </c>
      <c r="O971" s="16">
        <f t="shared" si="130"/>
        <v>0</v>
      </c>
      <c r="P971" s="33">
        <f t="shared" si="130"/>
        <v>0</v>
      </c>
      <c r="Q971" s="16">
        <f t="shared" si="130"/>
        <v>1957789.2</v>
      </c>
    </row>
    <row r="972" spans="1:18" s="15" customFormat="1" ht="21" customHeight="1" x14ac:dyDescent="0.3">
      <c r="A972" s="254">
        <v>1</v>
      </c>
      <c r="B972" s="172" t="s">
        <v>717</v>
      </c>
      <c r="C972" s="209">
        <f>D972+F972+H972+J972+L972+N972+P972+Q972</f>
        <v>1957789.2</v>
      </c>
      <c r="D972" s="12"/>
      <c r="E972" s="86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40"/>
      <c r="Q972" s="7">
        <v>1957789.2</v>
      </c>
    </row>
    <row r="973" spans="1:18" s="15" customFormat="1" x14ac:dyDescent="0.3">
      <c r="A973" s="175" t="s">
        <v>119</v>
      </c>
      <c r="B973" s="242"/>
      <c r="C973" s="16">
        <f t="shared" ref="C973:Q973" si="131">SUM(C974)</f>
        <v>1955793.94</v>
      </c>
      <c r="D973" s="16">
        <f t="shared" si="131"/>
        <v>0</v>
      </c>
      <c r="E973" s="89">
        <f t="shared" si="131"/>
        <v>0</v>
      </c>
      <c r="F973" s="16">
        <f t="shared" si="131"/>
        <v>0</v>
      </c>
      <c r="G973" s="16">
        <f t="shared" si="131"/>
        <v>642.70000000000005</v>
      </c>
      <c r="H973" s="16">
        <f t="shared" si="131"/>
        <v>1955793.94</v>
      </c>
      <c r="I973" s="16">
        <f t="shared" si="131"/>
        <v>0</v>
      </c>
      <c r="J973" s="16">
        <f t="shared" si="131"/>
        <v>0</v>
      </c>
      <c r="K973" s="16">
        <f t="shared" si="131"/>
        <v>0</v>
      </c>
      <c r="L973" s="16">
        <f t="shared" si="131"/>
        <v>0</v>
      </c>
      <c r="M973" s="16">
        <f t="shared" si="131"/>
        <v>0</v>
      </c>
      <c r="N973" s="16">
        <f t="shared" si="131"/>
        <v>0</v>
      </c>
      <c r="O973" s="16">
        <f t="shared" si="131"/>
        <v>0</v>
      </c>
      <c r="P973" s="16">
        <f t="shared" si="131"/>
        <v>0</v>
      </c>
      <c r="Q973" s="16">
        <f t="shared" si="131"/>
        <v>0</v>
      </c>
    </row>
    <row r="974" spans="1:18" s="15" customFormat="1" ht="20.25" customHeight="1" x14ac:dyDescent="0.3">
      <c r="A974" s="254">
        <v>1</v>
      </c>
      <c r="B974" s="172" t="s">
        <v>644</v>
      </c>
      <c r="C974" s="58">
        <f>D974+F974+H974+J974+L974+N974+P974+Q974</f>
        <v>1955793.94</v>
      </c>
      <c r="D974" s="4"/>
      <c r="E974" s="88"/>
      <c r="F974" s="4"/>
      <c r="G974" s="4">
        <v>642.70000000000005</v>
      </c>
      <c r="H974" s="7">
        <v>1955793.94</v>
      </c>
      <c r="I974" s="17"/>
      <c r="J974" s="17"/>
      <c r="K974" s="17"/>
      <c r="L974" s="17"/>
      <c r="M974" s="17"/>
      <c r="N974" s="17"/>
      <c r="O974" s="17"/>
      <c r="P974" s="162"/>
      <c r="Q974" s="17"/>
    </row>
    <row r="975" spans="1:18" s="9" customFormat="1" ht="20.25" customHeight="1" x14ac:dyDescent="0.3">
      <c r="A975" s="3">
        <v>30</v>
      </c>
      <c r="B975" s="5" t="s">
        <v>74</v>
      </c>
      <c r="C975" s="16">
        <f t="shared" ref="C975:Q975" si="132">C976</f>
        <v>1350360</v>
      </c>
      <c r="D975" s="16">
        <f t="shared" si="132"/>
        <v>0</v>
      </c>
      <c r="E975" s="89">
        <f t="shared" si="132"/>
        <v>0</v>
      </c>
      <c r="F975" s="16">
        <f t="shared" si="132"/>
        <v>0</v>
      </c>
      <c r="G975" s="16">
        <f t="shared" si="132"/>
        <v>0</v>
      </c>
      <c r="H975" s="16">
        <f t="shared" si="132"/>
        <v>0</v>
      </c>
      <c r="I975" s="16">
        <f t="shared" si="132"/>
        <v>0</v>
      </c>
      <c r="J975" s="16">
        <f t="shared" si="132"/>
        <v>0</v>
      </c>
      <c r="K975" s="16">
        <f t="shared" si="132"/>
        <v>0</v>
      </c>
      <c r="L975" s="16">
        <f t="shared" si="132"/>
        <v>0</v>
      </c>
      <c r="M975" s="16">
        <f t="shared" si="132"/>
        <v>0</v>
      </c>
      <c r="N975" s="16">
        <f t="shared" si="132"/>
        <v>0</v>
      </c>
      <c r="O975" s="16">
        <f t="shared" si="132"/>
        <v>548</v>
      </c>
      <c r="P975" s="16">
        <f t="shared" si="132"/>
        <v>1350360</v>
      </c>
      <c r="Q975" s="16">
        <f t="shared" si="132"/>
        <v>0</v>
      </c>
      <c r="R975" s="43"/>
    </row>
    <row r="976" spans="1:18" s="9" customFormat="1" ht="20.25" customHeight="1" x14ac:dyDescent="0.3">
      <c r="A976" s="275" t="s">
        <v>1085</v>
      </c>
      <c r="B976" s="63"/>
      <c r="C976" s="16">
        <f t="shared" ref="C976:Q976" si="133">SUM(C977)</f>
        <v>1350360</v>
      </c>
      <c r="D976" s="16">
        <f t="shared" si="133"/>
        <v>0</v>
      </c>
      <c r="E976" s="89">
        <f t="shared" si="133"/>
        <v>0</v>
      </c>
      <c r="F976" s="16">
        <f t="shared" si="133"/>
        <v>0</v>
      </c>
      <c r="G976" s="16">
        <f t="shared" si="133"/>
        <v>0</v>
      </c>
      <c r="H976" s="16">
        <f t="shared" si="133"/>
        <v>0</v>
      </c>
      <c r="I976" s="16">
        <f t="shared" si="133"/>
        <v>0</v>
      </c>
      <c r="J976" s="16">
        <f t="shared" si="133"/>
        <v>0</v>
      </c>
      <c r="K976" s="16">
        <f t="shared" si="133"/>
        <v>0</v>
      </c>
      <c r="L976" s="16">
        <f t="shared" si="133"/>
        <v>0</v>
      </c>
      <c r="M976" s="16">
        <f t="shared" si="133"/>
        <v>0</v>
      </c>
      <c r="N976" s="16">
        <f t="shared" si="133"/>
        <v>0</v>
      </c>
      <c r="O976" s="16">
        <f t="shared" si="133"/>
        <v>548</v>
      </c>
      <c r="P976" s="33">
        <f t="shared" si="133"/>
        <v>1350360</v>
      </c>
      <c r="Q976" s="16">
        <f t="shared" si="133"/>
        <v>0</v>
      </c>
      <c r="R976" s="43"/>
    </row>
    <row r="977" spans="1:18" s="9" customFormat="1" ht="29.25" customHeight="1" x14ac:dyDescent="0.25">
      <c r="A977" s="314">
        <v>1</v>
      </c>
      <c r="B977" s="311" t="s">
        <v>730</v>
      </c>
      <c r="C977" s="58">
        <f>D977+F977+H977+J977+L977+N977+P977+Q977</f>
        <v>1350360</v>
      </c>
      <c r="D977" s="12"/>
      <c r="E977" s="86"/>
      <c r="F977" s="12"/>
      <c r="G977" s="12"/>
      <c r="H977" s="12"/>
      <c r="I977" s="12"/>
      <c r="J977" s="12"/>
      <c r="K977" s="12"/>
      <c r="L977" s="12"/>
      <c r="M977" s="12"/>
      <c r="N977" s="12"/>
      <c r="O977" s="12">
        <v>548</v>
      </c>
      <c r="P977" s="40">
        <v>1350360</v>
      </c>
      <c r="Q977" s="12"/>
      <c r="R977" s="43"/>
    </row>
    <row r="978" spans="1:18" s="9" customFormat="1" ht="20.25" customHeight="1" x14ac:dyDescent="0.3">
      <c r="A978" s="3">
        <v>31</v>
      </c>
      <c r="B978" s="5" t="s">
        <v>75</v>
      </c>
      <c r="C978" s="16">
        <f t="shared" ref="C978:Q979" si="134">C979</f>
        <v>1200000</v>
      </c>
      <c r="D978" s="16">
        <f t="shared" si="134"/>
        <v>0</v>
      </c>
      <c r="E978" s="89">
        <f t="shared" si="134"/>
        <v>0</v>
      </c>
      <c r="F978" s="16">
        <f t="shared" si="134"/>
        <v>0</v>
      </c>
      <c r="G978" s="16">
        <f t="shared" si="134"/>
        <v>0</v>
      </c>
      <c r="H978" s="16">
        <f t="shared" si="134"/>
        <v>0</v>
      </c>
      <c r="I978" s="16">
        <f t="shared" si="134"/>
        <v>0</v>
      </c>
      <c r="J978" s="16">
        <f t="shared" si="134"/>
        <v>0</v>
      </c>
      <c r="K978" s="16">
        <f t="shared" si="134"/>
        <v>0</v>
      </c>
      <c r="L978" s="16">
        <f t="shared" si="134"/>
        <v>0</v>
      </c>
      <c r="M978" s="16">
        <f t="shared" si="134"/>
        <v>0</v>
      </c>
      <c r="N978" s="16">
        <f t="shared" si="134"/>
        <v>0</v>
      </c>
      <c r="O978" s="16">
        <f t="shared" si="134"/>
        <v>0</v>
      </c>
      <c r="P978" s="16">
        <f t="shared" si="134"/>
        <v>0</v>
      </c>
      <c r="Q978" s="16">
        <f t="shared" si="134"/>
        <v>1200000</v>
      </c>
      <c r="R978" s="43"/>
    </row>
    <row r="979" spans="1:18" s="9" customFormat="1" ht="20.25" customHeight="1" x14ac:dyDescent="0.3">
      <c r="A979" s="175" t="s">
        <v>120</v>
      </c>
      <c r="B979" s="242"/>
      <c r="C979" s="33">
        <f t="shared" si="134"/>
        <v>1200000</v>
      </c>
      <c r="D979" s="33">
        <f t="shared" si="134"/>
        <v>0</v>
      </c>
      <c r="E979" s="90">
        <f t="shared" si="134"/>
        <v>0</v>
      </c>
      <c r="F979" s="33">
        <f t="shared" si="134"/>
        <v>0</v>
      </c>
      <c r="G979" s="33">
        <f t="shared" si="134"/>
        <v>0</v>
      </c>
      <c r="H979" s="33">
        <f t="shared" si="134"/>
        <v>0</v>
      </c>
      <c r="I979" s="33">
        <f t="shared" si="134"/>
        <v>0</v>
      </c>
      <c r="J979" s="33">
        <f t="shared" si="134"/>
        <v>0</v>
      </c>
      <c r="K979" s="33">
        <f t="shared" si="134"/>
        <v>0</v>
      </c>
      <c r="L979" s="33">
        <f t="shared" si="134"/>
        <v>0</v>
      </c>
      <c r="M979" s="33">
        <f t="shared" si="134"/>
        <v>0</v>
      </c>
      <c r="N979" s="33">
        <f t="shared" si="134"/>
        <v>0</v>
      </c>
      <c r="O979" s="33">
        <f t="shared" si="134"/>
        <v>0</v>
      </c>
      <c r="P979" s="33">
        <f t="shared" si="134"/>
        <v>0</v>
      </c>
      <c r="Q979" s="16">
        <f t="shared" si="134"/>
        <v>1200000</v>
      </c>
      <c r="R979" s="43"/>
    </row>
    <row r="980" spans="1:18" s="9" customFormat="1" ht="20.25" customHeight="1" x14ac:dyDescent="0.3">
      <c r="A980" s="254">
        <v>1</v>
      </c>
      <c r="B980" s="172" t="s">
        <v>555</v>
      </c>
      <c r="C980" s="30">
        <f>D980+F980+H980+J980+L980+N980+P980+Q980</f>
        <v>1200000</v>
      </c>
      <c r="D980" s="4"/>
      <c r="E980" s="88"/>
      <c r="F980" s="4"/>
      <c r="G980" s="4"/>
      <c r="H980" s="4"/>
      <c r="I980" s="17"/>
      <c r="J980" s="17"/>
      <c r="K980" s="17"/>
      <c r="L980" s="17"/>
      <c r="M980" s="17"/>
      <c r="N980" s="17"/>
      <c r="O980" s="17"/>
      <c r="P980" s="162"/>
      <c r="Q980" s="17">
        <v>1200000</v>
      </c>
      <c r="R980" s="43"/>
    </row>
    <row r="981" spans="1:18" s="9" customFormat="1" ht="20.25" customHeight="1" x14ac:dyDescent="0.3">
      <c r="A981" s="3">
        <v>32</v>
      </c>
      <c r="B981" s="5" t="s">
        <v>76</v>
      </c>
      <c r="C981" s="33">
        <f t="shared" ref="C981:Q981" si="135">C982+C989</f>
        <v>13760983.699999999</v>
      </c>
      <c r="D981" s="33">
        <f t="shared" si="135"/>
        <v>5010428.17</v>
      </c>
      <c r="E981" s="90">
        <f t="shared" si="135"/>
        <v>0</v>
      </c>
      <c r="F981" s="33">
        <f t="shared" si="135"/>
        <v>0</v>
      </c>
      <c r="G981" s="33">
        <f t="shared" si="135"/>
        <v>2132.7800000000002</v>
      </c>
      <c r="H981" s="33">
        <f t="shared" si="135"/>
        <v>7000642.2400000002</v>
      </c>
      <c r="I981" s="33">
        <f t="shared" si="135"/>
        <v>0</v>
      </c>
      <c r="J981" s="33">
        <f t="shared" si="135"/>
        <v>0</v>
      </c>
      <c r="K981" s="33">
        <f t="shared" si="135"/>
        <v>502</v>
      </c>
      <c r="L981" s="33">
        <f t="shared" si="135"/>
        <v>410642.33</v>
      </c>
      <c r="M981" s="33">
        <f t="shared" si="135"/>
        <v>0</v>
      </c>
      <c r="N981" s="33">
        <f t="shared" si="135"/>
        <v>0</v>
      </c>
      <c r="O981" s="33">
        <f t="shared" si="135"/>
        <v>608</v>
      </c>
      <c r="P981" s="33">
        <f t="shared" si="135"/>
        <v>1339270.96</v>
      </c>
      <c r="Q981" s="16">
        <f t="shared" si="135"/>
        <v>0</v>
      </c>
      <c r="R981" s="43"/>
    </row>
    <row r="982" spans="1:18" s="47" customFormat="1" ht="18.75" customHeight="1" x14ac:dyDescent="0.3">
      <c r="A982" s="175" t="s">
        <v>199</v>
      </c>
      <c r="B982" s="242"/>
      <c r="C982" s="167">
        <f t="shared" ref="C982:Q982" si="136">SUM(C983:C988)</f>
        <v>9576475.0899999999</v>
      </c>
      <c r="D982" s="167">
        <f t="shared" si="136"/>
        <v>2575832.85</v>
      </c>
      <c r="E982" s="176">
        <f t="shared" si="136"/>
        <v>0</v>
      </c>
      <c r="F982" s="167">
        <f t="shared" si="136"/>
        <v>0</v>
      </c>
      <c r="G982" s="167">
        <f t="shared" si="136"/>
        <v>2132.7800000000002</v>
      </c>
      <c r="H982" s="167">
        <f t="shared" si="136"/>
        <v>7000642.2400000002</v>
      </c>
      <c r="I982" s="167">
        <f t="shared" si="136"/>
        <v>0</v>
      </c>
      <c r="J982" s="167">
        <f t="shared" si="136"/>
        <v>0</v>
      </c>
      <c r="K982" s="167">
        <f t="shared" si="136"/>
        <v>0</v>
      </c>
      <c r="L982" s="167">
        <f t="shared" si="136"/>
        <v>0</v>
      </c>
      <c r="M982" s="167">
        <f t="shared" si="136"/>
        <v>0</v>
      </c>
      <c r="N982" s="167">
        <f t="shared" si="136"/>
        <v>0</v>
      </c>
      <c r="O982" s="167">
        <f t="shared" si="136"/>
        <v>0</v>
      </c>
      <c r="P982" s="167">
        <f t="shared" si="136"/>
        <v>0</v>
      </c>
      <c r="Q982" s="167">
        <f t="shared" si="136"/>
        <v>0</v>
      </c>
    </row>
    <row r="983" spans="1:18" s="47" customFormat="1" x14ac:dyDescent="0.2">
      <c r="A983" s="254">
        <v>1</v>
      </c>
      <c r="B983" s="172" t="s">
        <v>198</v>
      </c>
      <c r="C983" s="30">
        <f t="shared" ref="C983:C988" si="137">D983+F983+H983+J983+L983+N983+P983+Q983</f>
        <v>347252.85</v>
      </c>
      <c r="D983" s="4">
        <v>347252.85</v>
      </c>
      <c r="E983" s="8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30"/>
      <c r="Q983" s="4"/>
    </row>
    <row r="984" spans="1:18" s="47" customFormat="1" ht="20.25" customHeight="1" x14ac:dyDescent="0.2">
      <c r="A984" s="254">
        <v>2</v>
      </c>
      <c r="B984" s="172" t="s">
        <v>160</v>
      </c>
      <c r="C984" s="30">
        <f t="shared" si="137"/>
        <v>1733233</v>
      </c>
      <c r="D984" s="4"/>
      <c r="E984" s="86"/>
      <c r="F984" s="4"/>
      <c r="G984" s="4">
        <v>461.5</v>
      </c>
      <c r="H984" s="4">
        <v>1733233</v>
      </c>
      <c r="I984" s="4"/>
      <c r="J984" s="4"/>
      <c r="K984" s="4"/>
      <c r="L984" s="4"/>
      <c r="M984" s="4"/>
      <c r="N984" s="4"/>
      <c r="O984" s="4"/>
      <c r="P984" s="30"/>
      <c r="Q984" s="4"/>
    </row>
    <row r="985" spans="1:18" s="47" customFormat="1" ht="20.25" customHeight="1" x14ac:dyDescent="0.2">
      <c r="A985" s="254">
        <v>3</v>
      </c>
      <c r="B985" s="172" t="s">
        <v>161</v>
      </c>
      <c r="C985" s="30">
        <f t="shared" si="137"/>
        <v>2400000</v>
      </c>
      <c r="D985" s="4"/>
      <c r="E985" s="86"/>
      <c r="F985" s="4"/>
      <c r="G985" s="4">
        <v>761</v>
      </c>
      <c r="H985" s="4">
        <v>2400000</v>
      </c>
      <c r="I985" s="4"/>
      <c r="J985" s="4"/>
      <c r="K985" s="4"/>
      <c r="L985" s="4"/>
      <c r="M985" s="4"/>
      <c r="N985" s="4"/>
      <c r="O985" s="4"/>
      <c r="P985" s="30"/>
      <c r="Q985" s="4"/>
    </row>
    <row r="986" spans="1:18" s="47" customFormat="1" x14ac:dyDescent="0.2">
      <c r="A986" s="254">
        <v>4</v>
      </c>
      <c r="B986" s="172" t="s">
        <v>163</v>
      </c>
      <c r="C986" s="30">
        <f t="shared" si="137"/>
        <v>967652.24</v>
      </c>
      <c r="D986" s="4"/>
      <c r="E986" s="86"/>
      <c r="F986" s="4"/>
      <c r="G986" s="4">
        <v>363.7</v>
      </c>
      <c r="H986" s="4">
        <v>967652.24</v>
      </c>
      <c r="I986" s="4"/>
      <c r="J986" s="4"/>
      <c r="K986" s="4"/>
      <c r="L986" s="4"/>
      <c r="M986" s="4"/>
      <c r="N986" s="4"/>
      <c r="O986" s="4"/>
      <c r="P986" s="30"/>
      <c r="Q986" s="4"/>
    </row>
    <row r="987" spans="1:18" s="47" customFormat="1" x14ac:dyDescent="0.2">
      <c r="A987" s="254">
        <v>5</v>
      </c>
      <c r="B987" s="172" t="s">
        <v>165</v>
      </c>
      <c r="C987" s="30">
        <f t="shared" si="137"/>
        <v>2228580</v>
      </c>
      <c r="D987" s="4">
        <v>2228580</v>
      </c>
      <c r="E987" s="8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30"/>
      <c r="Q987" s="4"/>
    </row>
    <row r="988" spans="1:18" s="47" customFormat="1" ht="20.25" customHeight="1" x14ac:dyDescent="0.2">
      <c r="A988" s="254">
        <v>6</v>
      </c>
      <c r="B988" s="172" t="s">
        <v>168</v>
      </c>
      <c r="C988" s="30">
        <f t="shared" si="137"/>
        <v>1899757</v>
      </c>
      <c r="D988" s="4"/>
      <c r="E988" s="86"/>
      <c r="F988" s="4"/>
      <c r="G988" s="4">
        <v>546.58000000000004</v>
      </c>
      <c r="H988" s="4">
        <v>1899757</v>
      </c>
      <c r="I988" s="4"/>
      <c r="J988" s="4"/>
      <c r="K988" s="4"/>
      <c r="L988" s="4"/>
      <c r="M988" s="4"/>
      <c r="N988" s="4"/>
      <c r="O988" s="4"/>
      <c r="P988" s="30"/>
      <c r="Q988" s="4"/>
    </row>
    <row r="989" spans="1:18" s="47" customFormat="1" ht="18.75" customHeight="1" x14ac:dyDescent="0.3">
      <c r="A989" s="175" t="s">
        <v>733</v>
      </c>
      <c r="B989" s="242"/>
      <c r="C989" s="165">
        <f t="shared" ref="C989:Q989" si="138">SUM(C990:C996)</f>
        <v>4184508.6100000003</v>
      </c>
      <c r="D989" s="165">
        <f t="shared" si="138"/>
        <v>2434595.3199999998</v>
      </c>
      <c r="E989" s="166">
        <f t="shared" si="138"/>
        <v>0</v>
      </c>
      <c r="F989" s="165">
        <f t="shared" si="138"/>
        <v>0</v>
      </c>
      <c r="G989" s="165">
        <f t="shared" si="138"/>
        <v>0</v>
      </c>
      <c r="H989" s="165">
        <f t="shared" si="138"/>
        <v>0</v>
      </c>
      <c r="I989" s="165">
        <f t="shared" si="138"/>
        <v>0</v>
      </c>
      <c r="J989" s="165">
        <f t="shared" si="138"/>
        <v>0</v>
      </c>
      <c r="K989" s="165">
        <f t="shared" si="138"/>
        <v>502</v>
      </c>
      <c r="L989" s="165">
        <f t="shared" si="138"/>
        <v>410642.33</v>
      </c>
      <c r="M989" s="165">
        <f t="shared" si="138"/>
        <v>0</v>
      </c>
      <c r="N989" s="165">
        <f t="shared" si="138"/>
        <v>0</v>
      </c>
      <c r="O989" s="165">
        <f t="shared" si="138"/>
        <v>608</v>
      </c>
      <c r="P989" s="165">
        <f t="shared" si="138"/>
        <v>1339270.96</v>
      </c>
      <c r="Q989" s="167">
        <f t="shared" si="138"/>
        <v>0</v>
      </c>
    </row>
    <row r="990" spans="1:18" s="47" customFormat="1" x14ac:dyDescent="0.2">
      <c r="A990" s="254">
        <v>1</v>
      </c>
      <c r="B990" s="172" t="s">
        <v>159</v>
      </c>
      <c r="C990" s="30">
        <f t="shared" ref="C990:C996" si="139">D990+F990+H990+J990+L990+N990+P990+Q990</f>
        <v>354672.41</v>
      </c>
      <c r="D990" s="4">
        <v>354672.41</v>
      </c>
      <c r="E990" s="8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30"/>
      <c r="Q990" s="4"/>
    </row>
    <row r="991" spans="1:18" s="47" customFormat="1" ht="20.25" customHeight="1" x14ac:dyDescent="0.2">
      <c r="A991" s="254">
        <v>2</v>
      </c>
      <c r="B991" s="172" t="s">
        <v>161</v>
      </c>
      <c r="C991" s="30">
        <f t="shared" si="139"/>
        <v>158337.92000000001</v>
      </c>
      <c r="D991" s="4">
        <v>158337.92000000001</v>
      </c>
      <c r="E991" s="8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30"/>
      <c r="Q991" s="4"/>
    </row>
    <row r="992" spans="1:18" s="47" customFormat="1" ht="20.25" customHeight="1" x14ac:dyDescent="0.2">
      <c r="A992" s="254">
        <v>3</v>
      </c>
      <c r="B992" s="172" t="s">
        <v>716</v>
      </c>
      <c r="C992" s="30">
        <f t="shared" si="139"/>
        <v>1593324.6</v>
      </c>
      <c r="D992" s="4">
        <v>254053.64</v>
      </c>
      <c r="E992" s="86"/>
      <c r="F992" s="4"/>
      <c r="G992" s="4"/>
      <c r="H992" s="4"/>
      <c r="I992" s="4"/>
      <c r="J992" s="4"/>
      <c r="K992" s="4"/>
      <c r="L992" s="4"/>
      <c r="M992" s="4"/>
      <c r="N992" s="4"/>
      <c r="O992" s="4">
        <v>608</v>
      </c>
      <c r="P992" s="30">
        <v>1339270.96</v>
      </c>
      <c r="Q992" s="4"/>
    </row>
    <row r="993" spans="1:17" s="47" customFormat="1" ht="20.25" customHeight="1" x14ac:dyDescent="0.2">
      <c r="A993" s="254">
        <v>4</v>
      </c>
      <c r="B993" s="172" t="s">
        <v>162</v>
      </c>
      <c r="C993" s="30">
        <f t="shared" si="139"/>
        <v>410642.33</v>
      </c>
      <c r="D993" s="4"/>
      <c r="E993" s="86"/>
      <c r="F993" s="4"/>
      <c r="G993" s="4"/>
      <c r="H993" s="4"/>
      <c r="I993" s="4"/>
      <c r="J993" s="4"/>
      <c r="K993" s="4">
        <v>502</v>
      </c>
      <c r="L993" s="4">
        <v>410642.33</v>
      </c>
      <c r="M993" s="4"/>
      <c r="N993" s="4"/>
      <c r="O993" s="4"/>
      <c r="P993" s="30"/>
      <c r="Q993" s="4"/>
    </row>
    <row r="994" spans="1:17" s="47" customFormat="1" ht="20.25" customHeight="1" x14ac:dyDescent="0.2">
      <c r="A994" s="254">
        <v>5</v>
      </c>
      <c r="B994" s="172" t="s">
        <v>164</v>
      </c>
      <c r="C994" s="30">
        <f t="shared" si="139"/>
        <v>460766.91</v>
      </c>
      <c r="D994" s="4">
        <v>460766.91</v>
      </c>
      <c r="E994" s="8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30"/>
      <c r="Q994" s="4"/>
    </row>
    <row r="995" spans="1:17" s="47" customFormat="1" ht="20.25" customHeight="1" x14ac:dyDescent="0.2">
      <c r="A995" s="254">
        <v>6</v>
      </c>
      <c r="B995" s="172" t="s">
        <v>166</v>
      </c>
      <c r="C995" s="30">
        <f t="shared" si="139"/>
        <v>531156.4</v>
      </c>
      <c r="D995" s="4">
        <v>531156.4</v>
      </c>
      <c r="E995" s="8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30"/>
      <c r="Q995" s="4"/>
    </row>
    <row r="996" spans="1:17" s="47" customFormat="1" ht="20.25" customHeight="1" x14ac:dyDescent="0.2">
      <c r="A996" s="254">
        <v>7</v>
      </c>
      <c r="B996" s="172" t="s">
        <v>167</v>
      </c>
      <c r="C996" s="30">
        <f t="shared" si="139"/>
        <v>675608.04</v>
      </c>
      <c r="D996" s="4">
        <v>675608.04</v>
      </c>
      <c r="E996" s="8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30"/>
      <c r="Q996" s="4"/>
    </row>
    <row r="997" spans="1:17" s="15" customFormat="1" x14ac:dyDescent="0.3">
      <c r="A997" s="3">
        <v>33</v>
      </c>
      <c r="B997" s="5" t="s">
        <v>77</v>
      </c>
      <c r="C997" s="16">
        <f t="shared" ref="C997:Q997" si="140">C998+C1000</f>
        <v>2085678.67</v>
      </c>
      <c r="D997" s="16">
        <f t="shared" si="140"/>
        <v>0</v>
      </c>
      <c r="E997" s="89">
        <f t="shared" si="140"/>
        <v>0</v>
      </c>
      <c r="F997" s="16">
        <f t="shared" si="140"/>
        <v>0</v>
      </c>
      <c r="G997" s="16">
        <f t="shared" si="140"/>
        <v>726.54</v>
      </c>
      <c r="H997" s="16">
        <f t="shared" si="140"/>
        <v>2085678.67</v>
      </c>
      <c r="I997" s="16">
        <f t="shared" si="140"/>
        <v>0</v>
      </c>
      <c r="J997" s="16">
        <f t="shared" si="140"/>
        <v>0</v>
      </c>
      <c r="K997" s="16">
        <f t="shared" si="140"/>
        <v>0</v>
      </c>
      <c r="L997" s="16">
        <f t="shared" si="140"/>
        <v>0</v>
      </c>
      <c r="M997" s="16">
        <f t="shared" si="140"/>
        <v>0</v>
      </c>
      <c r="N997" s="16">
        <f t="shared" si="140"/>
        <v>0</v>
      </c>
      <c r="O997" s="16">
        <f t="shared" si="140"/>
        <v>0</v>
      </c>
      <c r="P997" s="16">
        <f t="shared" si="140"/>
        <v>0</v>
      </c>
      <c r="Q997" s="16">
        <f t="shared" si="140"/>
        <v>0</v>
      </c>
    </row>
    <row r="998" spans="1:17" s="15" customFormat="1" ht="19.5" customHeight="1" x14ac:dyDescent="0.3">
      <c r="A998" s="175" t="s">
        <v>121</v>
      </c>
      <c r="B998" s="242"/>
      <c r="C998" s="33">
        <f t="shared" ref="C998:Q998" si="141">C999</f>
        <v>1015910.82</v>
      </c>
      <c r="D998" s="16">
        <f t="shared" si="141"/>
        <v>0</v>
      </c>
      <c r="E998" s="89">
        <f t="shared" si="141"/>
        <v>0</v>
      </c>
      <c r="F998" s="16">
        <f t="shared" si="141"/>
        <v>0</v>
      </c>
      <c r="G998" s="16">
        <f t="shared" si="141"/>
        <v>375</v>
      </c>
      <c r="H998" s="16">
        <f t="shared" si="141"/>
        <v>1015910.82</v>
      </c>
      <c r="I998" s="16">
        <f t="shared" si="141"/>
        <v>0</v>
      </c>
      <c r="J998" s="16">
        <f t="shared" si="141"/>
        <v>0</v>
      </c>
      <c r="K998" s="16">
        <f t="shared" si="141"/>
        <v>0</v>
      </c>
      <c r="L998" s="16">
        <f t="shared" si="141"/>
        <v>0</v>
      </c>
      <c r="M998" s="16">
        <f t="shared" si="141"/>
        <v>0</v>
      </c>
      <c r="N998" s="16">
        <f t="shared" si="141"/>
        <v>0</v>
      </c>
      <c r="O998" s="16">
        <f t="shared" si="141"/>
        <v>0</v>
      </c>
      <c r="P998" s="33">
        <f t="shared" si="141"/>
        <v>0</v>
      </c>
      <c r="Q998" s="16">
        <f t="shared" si="141"/>
        <v>0</v>
      </c>
    </row>
    <row r="999" spans="1:17" s="15" customFormat="1" ht="19.5" customHeight="1" x14ac:dyDescent="0.3">
      <c r="A999" s="254">
        <v>1</v>
      </c>
      <c r="B999" s="172" t="s">
        <v>715</v>
      </c>
      <c r="C999" s="30">
        <f>D999+F999+H999+J999+L999+N999+P999+Q999</f>
        <v>1015910.82</v>
      </c>
      <c r="D999" s="4"/>
      <c r="E999" s="88"/>
      <c r="F999" s="4"/>
      <c r="G999" s="4">
        <v>375</v>
      </c>
      <c r="H999" s="4">
        <v>1015910.82</v>
      </c>
      <c r="I999" s="12"/>
      <c r="J999" s="12"/>
      <c r="K999" s="12"/>
      <c r="L999" s="12"/>
      <c r="M999" s="12"/>
      <c r="N999" s="12"/>
      <c r="O999" s="12"/>
      <c r="P999" s="40"/>
      <c r="Q999" s="12"/>
    </row>
    <row r="1000" spans="1:17" s="15" customFormat="1" ht="19.5" customHeight="1" x14ac:dyDescent="0.3">
      <c r="A1000" s="175" t="s">
        <v>122</v>
      </c>
      <c r="B1000" s="242"/>
      <c r="C1000" s="33">
        <f t="shared" ref="C1000:Q1000" si="142">C1001</f>
        <v>1069767.8500000001</v>
      </c>
      <c r="D1000" s="33">
        <f t="shared" si="142"/>
        <v>0</v>
      </c>
      <c r="E1000" s="90">
        <f t="shared" si="142"/>
        <v>0</v>
      </c>
      <c r="F1000" s="33">
        <f t="shared" si="142"/>
        <v>0</v>
      </c>
      <c r="G1000" s="33">
        <f t="shared" si="142"/>
        <v>351.54</v>
      </c>
      <c r="H1000" s="33">
        <f t="shared" si="142"/>
        <v>1069767.8500000001</v>
      </c>
      <c r="I1000" s="33">
        <f t="shared" si="142"/>
        <v>0</v>
      </c>
      <c r="J1000" s="33">
        <f t="shared" si="142"/>
        <v>0</v>
      </c>
      <c r="K1000" s="33">
        <f t="shared" si="142"/>
        <v>0</v>
      </c>
      <c r="L1000" s="33">
        <f t="shared" si="142"/>
        <v>0</v>
      </c>
      <c r="M1000" s="33">
        <f t="shared" si="142"/>
        <v>0</v>
      </c>
      <c r="N1000" s="33">
        <f t="shared" si="142"/>
        <v>0</v>
      </c>
      <c r="O1000" s="33">
        <f t="shared" si="142"/>
        <v>0</v>
      </c>
      <c r="P1000" s="33">
        <f t="shared" si="142"/>
        <v>0</v>
      </c>
      <c r="Q1000" s="16">
        <f t="shared" si="142"/>
        <v>0</v>
      </c>
    </row>
    <row r="1001" spans="1:17" s="15" customFormat="1" ht="19.5" customHeight="1" x14ac:dyDescent="0.3">
      <c r="A1001" s="254">
        <v>1</v>
      </c>
      <c r="B1001" s="172" t="s">
        <v>714</v>
      </c>
      <c r="C1001" s="30">
        <f>D1001+F1001+H1001+J1001+L1001+N1001+P1001+Q1001</f>
        <v>1069767.8500000001</v>
      </c>
      <c r="D1001" s="4"/>
      <c r="E1001" s="88"/>
      <c r="F1001" s="4"/>
      <c r="G1001" s="4">
        <v>351.54</v>
      </c>
      <c r="H1001" s="4">
        <v>1069767.8500000001</v>
      </c>
      <c r="I1001" s="12"/>
      <c r="J1001" s="12"/>
      <c r="K1001" s="12"/>
      <c r="L1001" s="12"/>
      <c r="M1001" s="12"/>
      <c r="N1001" s="12"/>
      <c r="O1001" s="12"/>
      <c r="P1001" s="40"/>
      <c r="Q1001" s="12"/>
    </row>
    <row r="1002" spans="1:17" s="15" customFormat="1" x14ac:dyDescent="0.3">
      <c r="A1002" s="3">
        <v>34</v>
      </c>
      <c r="B1002" s="5" t="s">
        <v>78</v>
      </c>
      <c r="C1002" s="33">
        <f t="shared" ref="C1002:Q1002" si="143">C1003+C1006</f>
        <v>1557880</v>
      </c>
      <c r="D1002" s="33">
        <f t="shared" si="143"/>
        <v>0</v>
      </c>
      <c r="E1002" s="90">
        <f t="shared" si="143"/>
        <v>0</v>
      </c>
      <c r="F1002" s="33">
        <f t="shared" si="143"/>
        <v>0</v>
      </c>
      <c r="G1002" s="33">
        <f t="shared" si="143"/>
        <v>0</v>
      </c>
      <c r="H1002" s="33">
        <f t="shared" si="143"/>
        <v>0</v>
      </c>
      <c r="I1002" s="33">
        <f t="shared" si="143"/>
        <v>0</v>
      </c>
      <c r="J1002" s="33">
        <f t="shared" si="143"/>
        <v>0</v>
      </c>
      <c r="K1002" s="33">
        <f t="shared" si="143"/>
        <v>0</v>
      </c>
      <c r="L1002" s="33">
        <f t="shared" si="143"/>
        <v>0</v>
      </c>
      <c r="M1002" s="33">
        <f t="shared" si="143"/>
        <v>1504.5</v>
      </c>
      <c r="N1002" s="33">
        <f t="shared" si="143"/>
        <v>1557880</v>
      </c>
      <c r="O1002" s="33">
        <f t="shared" si="143"/>
        <v>0</v>
      </c>
      <c r="P1002" s="33">
        <f t="shared" si="143"/>
        <v>0</v>
      </c>
      <c r="Q1002" s="16">
        <f t="shared" si="143"/>
        <v>0</v>
      </c>
    </row>
    <row r="1003" spans="1:17" s="15" customFormat="1" x14ac:dyDescent="0.3">
      <c r="A1003" s="276" t="s">
        <v>589</v>
      </c>
      <c r="B1003" s="311"/>
      <c r="C1003" s="16">
        <f t="shared" ref="C1003:Q1003" si="144">SUM(C1004:C1005)</f>
        <v>873117</v>
      </c>
      <c r="D1003" s="16">
        <f t="shared" si="144"/>
        <v>0</v>
      </c>
      <c r="E1003" s="89">
        <f t="shared" si="144"/>
        <v>0</v>
      </c>
      <c r="F1003" s="16">
        <f t="shared" si="144"/>
        <v>0</v>
      </c>
      <c r="G1003" s="16">
        <f t="shared" si="144"/>
        <v>0</v>
      </c>
      <c r="H1003" s="16">
        <f t="shared" si="144"/>
        <v>0</v>
      </c>
      <c r="I1003" s="16">
        <f t="shared" si="144"/>
        <v>0</v>
      </c>
      <c r="J1003" s="16">
        <f t="shared" si="144"/>
        <v>0</v>
      </c>
      <c r="K1003" s="16">
        <f t="shared" si="144"/>
        <v>0</v>
      </c>
      <c r="L1003" s="16">
        <f t="shared" si="144"/>
        <v>0</v>
      </c>
      <c r="M1003" s="16">
        <f t="shared" si="144"/>
        <v>843.2</v>
      </c>
      <c r="N1003" s="16">
        <f t="shared" si="144"/>
        <v>873117</v>
      </c>
      <c r="O1003" s="16">
        <f t="shared" si="144"/>
        <v>0</v>
      </c>
      <c r="P1003" s="16">
        <f t="shared" si="144"/>
        <v>0</v>
      </c>
      <c r="Q1003" s="16">
        <f t="shared" si="144"/>
        <v>0</v>
      </c>
    </row>
    <row r="1004" spans="1:17" s="15" customFormat="1" ht="22.5" customHeight="1" x14ac:dyDescent="0.3">
      <c r="A1004" s="313">
        <v>1</v>
      </c>
      <c r="B1004" s="311" t="s">
        <v>169</v>
      </c>
      <c r="C1004" s="58">
        <f>D1004+F1004+H1004+J1004+L1004+N1004+P1004+Q1004</f>
        <v>619942</v>
      </c>
      <c r="D1004" s="178"/>
      <c r="E1004" s="86"/>
      <c r="F1004" s="12"/>
      <c r="G1004" s="12"/>
      <c r="H1004" s="12"/>
      <c r="I1004" s="12"/>
      <c r="J1004" s="12"/>
      <c r="K1004" s="12"/>
      <c r="L1004" s="12"/>
      <c r="M1004" s="12">
        <v>598.70000000000005</v>
      </c>
      <c r="N1004" s="12">
        <v>619942</v>
      </c>
      <c r="O1004" s="12"/>
      <c r="P1004" s="40"/>
      <c r="Q1004" s="12"/>
    </row>
    <row r="1005" spans="1:17" s="15" customFormat="1" ht="21" customHeight="1" x14ac:dyDescent="0.3">
      <c r="A1005" s="313">
        <v>2</v>
      </c>
      <c r="B1005" s="311" t="s">
        <v>170</v>
      </c>
      <c r="C1005" s="58">
        <f>D1005+F1005+H1005+J1005+L1005+N1005+P1005+Q1005</f>
        <v>253175</v>
      </c>
      <c r="D1005" s="178"/>
      <c r="E1005" s="86"/>
      <c r="F1005" s="17"/>
      <c r="G1005" s="12"/>
      <c r="H1005" s="12"/>
      <c r="I1005" s="12"/>
      <c r="J1005" s="12"/>
      <c r="K1005" s="12"/>
      <c r="L1005" s="12"/>
      <c r="M1005" s="12">
        <v>244.5</v>
      </c>
      <c r="N1005" s="12">
        <v>253175</v>
      </c>
      <c r="O1005" s="12"/>
      <c r="P1005" s="40"/>
      <c r="Q1005" s="12"/>
    </row>
    <row r="1006" spans="1:17" s="15" customFormat="1" x14ac:dyDescent="0.3">
      <c r="A1006" s="276" t="s">
        <v>588</v>
      </c>
      <c r="B1006" s="311"/>
      <c r="C1006" s="28">
        <f t="shared" ref="C1006:Q1006" si="145">SUM(C1007)</f>
        <v>684763</v>
      </c>
      <c r="D1006" s="28">
        <f t="shared" si="145"/>
        <v>0</v>
      </c>
      <c r="E1006" s="196">
        <f t="shared" si="145"/>
        <v>0</v>
      </c>
      <c r="F1006" s="28">
        <f t="shared" si="145"/>
        <v>0</v>
      </c>
      <c r="G1006" s="28">
        <f t="shared" si="145"/>
        <v>0</v>
      </c>
      <c r="H1006" s="28">
        <f t="shared" si="145"/>
        <v>0</v>
      </c>
      <c r="I1006" s="28">
        <f t="shared" si="145"/>
        <v>0</v>
      </c>
      <c r="J1006" s="28">
        <f t="shared" si="145"/>
        <v>0</v>
      </c>
      <c r="K1006" s="28">
        <f t="shared" si="145"/>
        <v>0</v>
      </c>
      <c r="L1006" s="28">
        <f t="shared" si="145"/>
        <v>0</v>
      </c>
      <c r="M1006" s="28">
        <f t="shared" si="145"/>
        <v>661.3</v>
      </c>
      <c r="N1006" s="28">
        <f t="shared" si="145"/>
        <v>684763</v>
      </c>
      <c r="O1006" s="28">
        <f t="shared" si="145"/>
        <v>0</v>
      </c>
      <c r="P1006" s="28">
        <f t="shared" si="145"/>
        <v>0</v>
      </c>
      <c r="Q1006" s="28">
        <f t="shared" si="145"/>
        <v>0</v>
      </c>
    </row>
    <row r="1007" spans="1:17" s="15" customFormat="1" ht="22.5" customHeight="1" x14ac:dyDescent="0.3">
      <c r="A1007" s="313">
        <v>1</v>
      </c>
      <c r="B1007" s="311" t="s">
        <v>171</v>
      </c>
      <c r="C1007" s="58">
        <f>D1007+F1007+H1007+J1007+L1007+N1007+P1007+Q1007</f>
        <v>684763</v>
      </c>
      <c r="D1007" s="178"/>
      <c r="E1007" s="86"/>
      <c r="F1007" s="12"/>
      <c r="G1007" s="12"/>
      <c r="H1007" s="12"/>
      <c r="I1007" s="12"/>
      <c r="J1007" s="12"/>
      <c r="K1007" s="12"/>
      <c r="L1007" s="12"/>
      <c r="M1007" s="12">
        <v>661.3</v>
      </c>
      <c r="N1007" s="12">
        <v>684763</v>
      </c>
      <c r="O1007" s="12"/>
      <c r="P1007" s="40"/>
      <c r="Q1007" s="12"/>
    </row>
    <row r="1008" spans="1:17" s="15" customFormat="1" x14ac:dyDescent="0.3">
      <c r="A1008" s="3">
        <v>35</v>
      </c>
      <c r="B1008" s="175" t="s">
        <v>79</v>
      </c>
      <c r="C1008" s="33">
        <f t="shared" ref="C1008:Q1008" si="146">C1009+C1012+C1019</f>
        <v>29446044.480000004</v>
      </c>
      <c r="D1008" s="16">
        <f t="shared" si="146"/>
        <v>4606742.01</v>
      </c>
      <c r="E1008" s="89">
        <f t="shared" si="146"/>
        <v>0</v>
      </c>
      <c r="F1008" s="16">
        <f t="shared" si="146"/>
        <v>0</v>
      </c>
      <c r="G1008" s="16">
        <f t="shared" si="146"/>
        <v>5019.32</v>
      </c>
      <c r="H1008" s="16">
        <f t="shared" si="146"/>
        <v>18474854.859999999</v>
      </c>
      <c r="I1008" s="16">
        <f t="shared" si="146"/>
        <v>0</v>
      </c>
      <c r="J1008" s="16">
        <f t="shared" si="146"/>
        <v>0</v>
      </c>
      <c r="K1008" s="16">
        <f t="shared" si="146"/>
        <v>0</v>
      </c>
      <c r="L1008" s="16">
        <f t="shared" si="146"/>
        <v>0</v>
      </c>
      <c r="M1008" s="16">
        <f t="shared" si="146"/>
        <v>451.4</v>
      </c>
      <c r="N1008" s="16">
        <f t="shared" si="146"/>
        <v>467415.67</v>
      </c>
      <c r="O1008" s="16">
        <f t="shared" si="146"/>
        <v>0</v>
      </c>
      <c r="P1008" s="33">
        <f t="shared" si="146"/>
        <v>0</v>
      </c>
      <c r="Q1008" s="16">
        <f t="shared" si="146"/>
        <v>5897031.9400000004</v>
      </c>
    </row>
    <row r="1009" spans="1:18" s="15" customFormat="1" x14ac:dyDescent="0.3">
      <c r="A1009" s="175" t="s">
        <v>80</v>
      </c>
      <c r="B1009" s="242"/>
      <c r="C1009" s="33">
        <f t="shared" ref="C1009:Q1009" si="147">SUM(C1010:C1011)</f>
        <v>4994874.12</v>
      </c>
      <c r="D1009" s="33">
        <f t="shared" si="147"/>
        <v>386380.2</v>
      </c>
      <c r="E1009" s="90">
        <f t="shared" si="147"/>
        <v>0</v>
      </c>
      <c r="F1009" s="33">
        <f t="shared" si="147"/>
        <v>0</v>
      </c>
      <c r="G1009" s="33">
        <f t="shared" si="147"/>
        <v>1160</v>
      </c>
      <c r="H1009" s="33">
        <f t="shared" si="147"/>
        <v>4608493.92</v>
      </c>
      <c r="I1009" s="33">
        <f t="shared" si="147"/>
        <v>0</v>
      </c>
      <c r="J1009" s="33">
        <f t="shared" si="147"/>
        <v>0</v>
      </c>
      <c r="K1009" s="33">
        <f t="shared" si="147"/>
        <v>0</v>
      </c>
      <c r="L1009" s="33">
        <f t="shared" si="147"/>
        <v>0</v>
      </c>
      <c r="M1009" s="33">
        <f t="shared" si="147"/>
        <v>0</v>
      </c>
      <c r="N1009" s="33">
        <f t="shared" si="147"/>
        <v>0</v>
      </c>
      <c r="O1009" s="33">
        <f t="shared" si="147"/>
        <v>0</v>
      </c>
      <c r="P1009" s="33">
        <f t="shared" si="147"/>
        <v>0</v>
      </c>
      <c r="Q1009" s="16">
        <f t="shared" si="147"/>
        <v>0</v>
      </c>
    </row>
    <row r="1010" spans="1:18" s="15" customFormat="1" x14ac:dyDescent="0.3">
      <c r="A1010" s="254">
        <v>1</v>
      </c>
      <c r="B1010" s="301" t="s">
        <v>547</v>
      </c>
      <c r="C1010" s="156">
        <f>D1010+F1010+H1010+J1010+L1010+N1010+P1010+Q1010</f>
        <v>386380.2</v>
      </c>
      <c r="D1010" s="4">
        <v>386380.2</v>
      </c>
      <c r="E1010" s="88"/>
      <c r="F1010" s="195"/>
      <c r="G1010" s="4"/>
      <c r="H1010" s="4"/>
      <c r="I1010" s="195"/>
      <c r="J1010" s="195"/>
      <c r="K1010" s="195"/>
      <c r="L1010" s="195"/>
      <c r="M1010" s="195"/>
      <c r="N1010" s="195"/>
      <c r="O1010" s="17"/>
      <c r="P1010" s="162"/>
      <c r="Q1010" s="17"/>
    </row>
    <row r="1011" spans="1:18" s="15" customFormat="1" x14ac:dyDescent="0.3">
      <c r="A1011" s="254">
        <v>2</v>
      </c>
      <c r="B1011" s="317" t="s">
        <v>546</v>
      </c>
      <c r="C1011" s="156">
        <f>D1011+F1011+H1011+J1011+L1011+N1011+P1011+Q1011</f>
        <v>4608493.92</v>
      </c>
      <c r="D1011" s="4"/>
      <c r="E1011" s="88"/>
      <c r="F1011" s="4"/>
      <c r="G1011" s="4">
        <v>1160</v>
      </c>
      <c r="H1011" s="4">
        <v>4608493.92</v>
      </c>
      <c r="I1011" s="210"/>
      <c r="J1011" s="210"/>
      <c r="K1011" s="210"/>
      <c r="L1011" s="210"/>
      <c r="M1011" s="210"/>
      <c r="N1011" s="210"/>
      <c r="O1011" s="17"/>
      <c r="P1011" s="162"/>
      <c r="Q1011" s="17"/>
    </row>
    <row r="1012" spans="1:18" s="15" customFormat="1" x14ac:dyDescent="0.3">
      <c r="A1012" s="175" t="s">
        <v>81</v>
      </c>
      <c r="B1012" s="242"/>
      <c r="C1012" s="16">
        <f t="shared" ref="C1012:Q1012" si="148">SUM(C1013:C1018)</f>
        <v>17267645.840000004</v>
      </c>
      <c r="D1012" s="16">
        <f t="shared" si="148"/>
        <v>3937789.81</v>
      </c>
      <c r="E1012" s="89">
        <f t="shared" si="148"/>
        <v>0</v>
      </c>
      <c r="F1012" s="16">
        <f t="shared" si="148"/>
        <v>0</v>
      </c>
      <c r="G1012" s="16">
        <f t="shared" si="148"/>
        <v>1928.32</v>
      </c>
      <c r="H1012" s="16">
        <f t="shared" si="148"/>
        <v>7432824.0899999999</v>
      </c>
      <c r="I1012" s="16">
        <f t="shared" si="148"/>
        <v>0</v>
      </c>
      <c r="J1012" s="16">
        <f t="shared" si="148"/>
        <v>0</v>
      </c>
      <c r="K1012" s="16">
        <f t="shared" si="148"/>
        <v>0</v>
      </c>
      <c r="L1012" s="16">
        <f t="shared" si="148"/>
        <v>0</v>
      </c>
      <c r="M1012" s="16">
        <f t="shared" si="148"/>
        <v>0</v>
      </c>
      <c r="N1012" s="16">
        <f t="shared" si="148"/>
        <v>0</v>
      </c>
      <c r="O1012" s="16">
        <f t="shared" si="148"/>
        <v>0</v>
      </c>
      <c r="P1012" s="16">
        <f t="shared" si="148"/>
        <v>0</v>
      </c>
      <c r="Q1012" s="16">
        <f t="shared" si="148"/>
        <v>5897031.9400000004</v>
      </c>
    </row>
    <row r="1013" spans="1:18" s="15" customFormat="1" x14ac:dyDescent="0.3">
      <c r="A1013" s="254">
        <v>1</v>
      </c>
      <c r="B1013" s="301" t="s">
        <v>551</v>
      </c>
      <c r="C1013" s="156">
        <f t="shared" ref="C1013:C1018" si="149">D1013+F1013+H1013+J1013+L1013+N1013+P1013+Q1013</f>
        <v>2591256.4099999997</v>
      </c>
      <c r="D1013" s="4">
        <v>445679.63</v>
      </c>
      <c r="E1013" s="88"/>
      <c r="F1013" s="195"/>
      <c r="G1013" s="4">
        <v>567</v>
      </c>
      <c r="H1013" s="4">
        <v>2145576.7799999998</v>
      </c>
      <c r="I1013" s="195"/>
      <c r="J1013" s="195"/>
      <c r="K1013" s="195"/>
      <c r="L1013" s="195"/>
      <c r="M1013" s="195"/>
      <c r="N1013" s="195"/>
      <c r="O1013" s="17"/>
      <c r="P1013" s="162"/>
      <c r="Q1013" s="17"/>
    </row>
    <row r="1014" spans="1:18" s="15" customFormat="1" ht="20.25" customHeight="1" x14ac:dyDescent="0.3">
      <c r="A1014" s="254">
        <v>2</v>
      </c>
      <c r="B1014" s="297" t="s">
        <v>547</v>
      </c>
      <c r="C1014" s="156">
        <f t="shared" si="149"/>
        <v>2961734.91</v>
      </c>
      <c r="D1014" s="4"/>
      <c r="E1014" s="88"/>
      <c r="F1014" s="4"/>
      <c r="G1014" s="4">
        <v>597</v>
      </c>
      <c r="H1014" s="4">
        <v>2961734.91</v>
      </c>
      <c r="I1014" s="4"/>
      <c r="J1014" s="4"/>
      <c r="K1014" s="4"/>
      <c r="L1014" s="4"/>
      <c r="M1014" s="17"/>
      <c r="N1014" s="17"/>
      <c r="O1014" s="17"/>
      <c r="P1014" s="162"/>
      <c r="Q1014" s="17"/>
    </row>
    <row r="1015" spans="1:18" s="9" customFormat="1" ht="24.75" customHeight="1" x14ac:dyDescent="0.25">
      <c r="A1015" s="254">
        <v>3</v>
      </c>
      <c r="B1015" s="297" t="s">
        <v>553</v>
      </c>
      <c r="C1015" s="156">
        <f t="shared" si="149"/>
        <v>3492110.18</v>
      </c>
      <c r="D1015" s="4">
        <v>3492110.18</v>
      </c>
      <c r="E1015" s="88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30"/>
      <c r="Q1015" s="4"/>
      <c r="R1015" s="43"/>
    </row>
    <row r="1016" spans="1:18" s="9" customFormat="1" ht="24.75" customHeight="1" x14ac:dyDescent="0.25">
      <c r="A1016" s="254">
        <v>4</v>
      </c>
      <c r="B1016" s="297" t="s">
        <v>1130</v>
      </c>
      <c r="C1016" s="156">
        <f t="shared" si="149"/>
        <v>5897031.9400000004</v>
      </c>
      <c r="D1016" s="4"/>
      <c r="E1016" s="88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30"/>
      <c r="Q1016" s="4">
        <v>5897031.9400000004</v>
      </c>
      <c r="R1016" s="43"/>
    </row>
    <row r="1017" spans="1:18" s="9" customFormat="1" ht="21.75" customHeight="1" x14ac:dyDescent="0.3">
      <c r="A1017" s="254">
        <v>5</v>
      </c>
      <c r="B1017" s="297" t="s">
        <v>550</v>
      </c>
      <c r="C1017" s="156">
        <f t="shared" si="149"/>
        <v>1095512.3999999999</v>
      </c>
      <c r="D1017" s="4"/>
      <c r="E1017" s="88"/>
      <c r="F1017" s="4"/>
      <c r="G1017" s="4">
        <v>360</v>
      </c>
      <c r="H1017" s="4">
        <v>1095512.3999999999</v>
      </c>
      <c r="I1017" s="4"/>
      <c r="J1017" s="4"/>
      <c r="K1017" s="4"/>
      <c r="L1017" s="4"/>
      <c r="M1017" s="17"/>
      <c r="N1017" s="17"/>
      <c r="O1017" s="17"/>
      <c r="P1017" s="162"/>
      <c r="Q1017" s="17"/>
      <c r="R1017" s="43"/>
    </row>
    <row r="1018" spans="1:18" s="9" customFormat="1" ht="21.75" customHeight="1" x14ac:dyDescent="0.3">
      <c r="A1018" s="254">
        <v>6</v>
      </c>
      <c r="B1018" s="297" t="s">
        <v>713</v>
      </c>
      <c r="C1018" s="156">
        <f t="shared" si="149"/>
        <v>1230000</v>
      </c>
      <c r="D1018" s="4"/>
      <c r="E1018" s="88"/>
      <c r="F1018" s="4"/>
      <c r="G1018" s="4">
        <v>404.32</v>
      </c>
      <c r="H1018" s="4">
        <v>1230000</v>
      </c>
      <c r="I1018" s="4"/>
      <c r="J1018" s="4"/>
      <c r="K1018" s="4"/>
      <c r="L1018" s="4"/>
      <c r="M1018" s="17"/>
      <c r="N1018" s="17"/>
      <c r="O1018" s="17"/>
      <c r="P1018" s="162"/>
      <c r="Q1018" s="17"/>
      <c r="R1018" s="43"/>
    </row>
    <row r="1019" spans="1:18" s="15" customFormat="1" x14ac:dyDescent="0.3">
      <c r="A1019" s="175" t="s">
        <v>82</v>
      </c>
      <c r="B1019" s="242"/>
      <c r="C1019" s="33">
        <f t="shared" ref="C1019:Q1019" si="150">SUM(C1020:C1023)</f>
        <v>7183524.5200000005</v>
      </c>
      <c r="D1019" s="33">
        <f t="shared" si="150"/>
        <v>282572</v>
      </c>
      <c r="E1019" s="90">
        <f t="shared" si="150"/>
        <v>0</v>
      </c>
      <c r="F1019" s="33">
        <f t="shared" si="150"/>
        <v>0</v>
      </c>
      <c r="G1019" s="33">
        <f t="shared" si="150"/>
        <v>1931</v>
      </c>
      <c r="H1019" s="33">
        <f t="shared" si="150"/>
        <v>6433536.8500000006</v>
      </c>
      <c r="I1019" s="33">
        <f t="shared" si="150"/>
        <v>0</v>
      </c>
      <c r="J1019" s="33">
        <f t="shared" si="150"/>
        <v>0</v>
      </c>
      <c r="K1019" s="33">
        <f t="shared" si="150"/>
        <v>0</v>
      </c>
      <c r="L1019" s="33">
        <f t="shared" si="150"/>
        <v>0</v>
      </c>
      <c r="M1019" s="33">
        <f t="shared" si="150"/>
        <v>451.4</v>
      </c>
      <c r="N1019" s="33">
        <f t="shared" si="150"/>
        <v>467415.67</v>
      </c>
      <c r="O1019" s="33">
        <f t="shared" si="150"/>
        <v>0</v>
      </c>
      <c r="P1019" s="33">
        <f t="shared" si="150"/>
        <v>0</v>
      </c>
      <c r="Q1019" s="16">
        <f t="shared" si="150"/>
        <v>0</v>
      </c>
    </row>
    <row r="1020" spans="1:18" s="15" customFormat="1" ht="21.75" customHeight="1" x14ac:dyDescent="0.3">
      <c r="A1020" s="254">
        <v>1</v>
      </c>
      <c r="B1020" s="297" t="s">
        <v>554</v>
      </c>
      <c r="C1020" s="156">
        <f>D1020+F1020+H1020+J1020+L1020+N1020+P1020+Q1020</f>
        <v>4093400.64</v>
      </c>
      <c r="D1020" s="4"/>
      <c r="E1020" s="88"/>
      <c r="F1020" s="4"/>
      <c r="G1020" s="4">
        <v>1162</v>
      </c>
      <c r="H1020" s="4">
        <v>4093400.64</v>
      </c>
      <c r="I1020" s="4"/>
      <c r="J1020" s="4"/>
      <c r="K1020" s="4"/>
      <c r="L1020" s="4"/>
      <c r="M1020" s="4"/>
      <c r="N1020" s="4"/>
      <c r="O1020" s="4"/>
      <c r="P1020" s="30"/>
      <c r="Q1020" s="4"/>
    </row>
    <row r="1021" spans="1:18" s="9" customFormat="1" ht="21.75" customHeight="1" x14ac:dyDescent="0.25">
      <c r="A1021" s="254">
        <v>2</v>
      </c>
      <c r="B1021" s="297" t="s">
        <v>552</v>
      </c>
      <c r="C1021" s="30">
        <f>D1021+F1021+H1021+J1021+L1021+N1021+P1021+Q1021</f>
        <v>749987.66999999993</v>
      </c>
      <c r="D1021" s="4">
        <v>282572</v>
      </c>
      <c r="E1021" s="88"/>
      <c r="F1021" s="4"/>
      <c r="G1021" s="4"/>
      <c r="H1021" s="4"/>
      <c r="I1021" s="4"/>
      <c r="J1021" s="4"/>
      <c r="K1021" s="4"/>
      <c r="L1021" s="4"/>
      <c r="M1021" s="4">
        <v>451.4</v>
      </c>
      <c r="N1021" s="4">
        <v>467415.67</v>
      </c>
      <c r="O1021" s="4"/>
      <c r="P1021" s="30"/>
      <c r="Q1021" s="4"/>
      <c r="R1021" s="43"/>
    </row>
    <row r="1022" spans="1:18" s="15" customFormat="1" ht="21.75" customHeight="1" x14ac:dyDescent="0.3">
      <c r="A1022" s="254">
        <v>3</v>
      </c>
      <c r="B1022" s="297" t="s">
        <v>548</v>
      </c>
      <c r="C1022" s="30">
        <f>D1022+F1022+H1022+J1022+L1022+N1022+P1022+Q1022</f>
        <v>1177675.83</v>
      </c>
      <c r="D1022" s="4"/>
      <c r="E1022" s="88"/>
      <c r="F1022" s="4"/>
      <c r="G1022" s="4">
        <v>387</v>
      </c>
      <c r="H1022" s="4">
        <v>1177675.83</v>
      </c>
      <c r="I1022" s="4"/>
      <c r="J1022" s="4"/>
      <c r="K1022" s="4"/>
      <c r="L1022" s="4"/>
      <c r="M1022" s="17"/>
      <c r="N1022" s="17"/>
      <c r="O1022" s="17"/>
      <c r="P1022" s="162"/>
      <c r="Q1022" s="17"/>
    </row>
    <row r="1023" spans="1:18" s="9" customFormat="1" ht="21.75" customHeight="1" x14ac:dyDescent="0.3">
      <c r="A1023" s="254">
        <v>4</v>
      </c>
      <c r="B1023" s="297" t="s">
        <v>549</v>
      </c>
      <c r="C1023" s="30">
        <f>D1023+F1023+H1023+J1023+L1023+N1023+P1023+Q1023</f>
        <v>1162460.3799999999</v>
      </c>
      <c r="D1023" s="4"/>
      <c r="E1023" s="88"/>
      <c r="F1023" s="4"/>
      <c r="G1023" s="4">
        <v>382</v>
      </c>
      <c r="H1023" s="4">
        <v>1162460.3799999999</v>
      </c>
      <c r="I1023" s="4"/>
      <c r="J1023" s="4"/>
      <c r="K1023" s="4"/>
      <c r="L1023" s="4"/>
      <c r="M1023" s="17"/>
      <c r="N1023" s="17"/>
      <c r="O1023" s="17"/>
      <c r="P1023" s="162"/>
      <c r="Q1023" s="17"/>
      <c r="R1023" s="43"/>
    </row>
    <row r="1024" spans="1:18" s="9" customFormat="1" ht="24.75" customHeight="1" x14ac:dyDescent="0.3">
      <c r="A1024" s="154">
        <v>36</v>
      </c>
      <c r="B1024" s="175" t="s">
        <v>83</v>
      </c>
      <c r="C1024" s="33">
        <f t="shared" ref="C1024:Q1024" si="151">C1025+C1031+C1036</f>
        <v>6241229.5700000003</v>
      </c>
      <c r="D1024" s="16">
        <f t="shared" si="151"/>
        <v>3641229.57</v>
      </c>
      <c r="E1024" s="89">
        <f t="shared" si="151"/>
        <v>0</v>
      </c>
      <c r="F1024" s="16">
        <f t="shared" si="151"/>
        <v>0</v>
      </c>
      <c r="G1024" s="16">
        <f t="shared" si="151"/>
        <v>1453</v>
      </c>
      <c r="H1024" s="16">
        <f t="shared" si="151"/>
        <v>2600000</v>
      </c>
      <c r="I1024" s="16">
        <f t="shared" si="151"/>
        <v>0</v>
      </c>
      <c r="J1024" s="16">
        <f t="shared" si="151"/>
        <v>0</v>
      </c>
      <c r="K1024" s="16">
        <f t="shared" si="151"/>
        <v>0</v>
      </c>
      <c r="L1024" s="16">
        <f t="shared" si="151"/>
        <v>0</v>
      </c>
      <c r="M1024" s="16">
        <f t="shared" si="151"/>
        <v>0</v>
      </c>
      <c r="N1024" s="16">
        <f t="shared" si="151"/>
        <v>0</v>
      </c>
      <c r="O1024" s="16">
        <f t="shared" si="151"/>
        <v>0</v>
      </c>
      <c r="P1024" s="33">
        <f t="shared" si="151"/>
        <v>0</v>
      </c>
      <c r="Q1024" s="16">
        <f t="shared" si="151"/>
        <v>0</v>
      </c>
      <c r="R1024" s="43"/>
    </row>
    <row r="1025" spans="1:18" s="15" customFormat="1" x14ac:dyDescent="0.3">
      <c r="A1025" s="175" t="s">
        <v>84</v>
      </c>
      <c r="B1025" s="242"/>
      <c r="C1025" s="62">
        <f t="shared" ref="C1025:Q1025" si="152">SUM(C1026:C1030)</f>
        <v>1271335.21</v>
      </c>
      <c r="D1025" s="62">
        <f t="shared" si="152"/>
        <v>1271335.21</v>
      </c>
      <c r="E1025" s="95">
        <f t="shared" si="152"/>
        <v>0</v>
      </c>
      <c r="F1025" s="62">
        <f t="shared" si="152"/>
        <v>0</v>
      </c>
      <c r="G1025" s="62">
        <f t="shared" si="152"/>
        <v>0</v>
      </c>
      <c r="H1025" s="62">
        <f t="shared" si="152"/>
        <v>0</v>
      </c>
      <c r="I1025" s="62">
        <f t="shared" si="152"/>
        <v>0</v>
      </c>
      <c r="J1025" s="62">
        <f t="shared" si="152"/>
        <v>0</v>
      </c>
      <c r="K1025" s="62">
        <f t="shared" si="152"/>
        <v>0</v>
      </c>
      <c r="L1025" s="62">
        <f t="shared" si="152"/>
        <v>0</v>
      </c>
      <c r="M1025" s="62">
        <f t="shared" si="152"/>
        <v>0</v>
      </c>
      <c r="N1025" s="62">
        <f t="shared" si="152"/>
        <v>0</v>
      </c>
      <c r="O1025" s="62">
        <f t="shared" si="152"/>
        <v>0</v>
      </c>
      <c r="P1025" s="62">
        <f t="shared" si="152"/>
        <v>0</v>
      </c>
      <c r="Q1025" s="31">
        <f t="shared" si="152"/>
        <v>0</v>
      </c>
    </row>
    <row r="1026" spans="1:18" s="9" customFormat="1" ht="23.25" customHeight="1" x14ac:dyDescent="0.25">
      <c r="A1026" s="313">
        <v>1</v>
      </c>
      <c r="B1026" s="169" t="s">
        <v>710</v>
      </c>
      <c r="C1026" s="110">
        <f>D1026+F1026+H1026+J1026+L1026+N1026+P1026+Q1026</f>
        <v>211057.35</v>
      </c>
      <c r="D1026" s="8">
        <v>211057.35</v>
      </c>
      <c r="E1026" s="185"/>
      <c r="F1026" s="186"/>
      <c r="G1026" s="186"/>
      <c r="H1026" s="186"/>
      <c r="I1026" s="186"/>
      <c r="J1026" s="186"/>
      <c r="K1026" s="186"/>
      <c r="L1026" s="186"/>
      <c r="M1026" s="186"/>
      <c r="N1026" s="186"/>
      <c r="O1026" s="186"/>
      <c r="P1026" s="187"/>
      <c r="Q1026" s="186"/>
      <c r="R1026" s="43"/>
    </row>
    <row r="1027" spans="1:18" s="9" customFormat="1" ht="23.25" customHeight="1" x14ac:dyDescent="0.25">
      <c r="A1027" s="313">
        <v>2</v>
      </c>
      <c r="B1027" s="169" t="s">
        <v>709</v>
      </c>
      <c r="C1027" s="110">
        <f>D1027+F1027+H1027+J1027+L1027+N1027+P1027+Q1027</f>
        <v>281686.34000000003</v>
      </c>
      <c r="D1027" s="8">
        <v>281686.34000000003</v>
      </c>
      <c r="E1027" s="185"/>
      <c r="F1027" s="186"/>
      <c r="G1027" s="186"/>
      <c r="H1027" s="186"/>
      <c r="I1027" s="186"/>
      <c r="J1027" s="186"/>
      <c r="K1027" s="186"/>
      <c r="L1027" s="186"/>
      <c r="M1027" s="186"/>
      <c r="N1027" s="186"/>
      <c r="O1027" s="186"/>
      <c r="P1027" s="187"/>
      <c r="Q1027" s="186"/>
      <c r="R1027" s="43"/>
    </row>
    <row r="1028" spans="1:18" s="9" customFormat="1" ht="23.25" customHeight="1" x14ac:dyDescent="0.25">
      <c r="A1028" s="313">
        <v>3</v>
      </c>
      <c r="B1028" s="169" t="s">
        <v>712</v>
      </c>
      <c r="C1028" s="110">
        <f>D1028+F1028+H1028+J1028+L1028+N1028+P1028+Q1028</f>
        <v>372510.76</v>
      </c>
      <c r="D1028" s="8">
        <v>372510.76</v>
      </c>
      <c r="E1028" s="185"/>
      <c r="F1028" s="186"/>
      <c r="G1028" s="186"/>
      <c r="H1028" s="186"/>
      <c r="I1028" s="186"/>
      <c r="J1028" s="186"/>
      <c r="K1028" s="186"/>
      <c r="L1028" s="186"/>
      <c r="M1028" s="186"/>
      <c r="N1028" s="186"/>
      <c r="O1028" s="186"/>
      <c r="P1028" s="187"/>
      <c r="Q1028" s="186"/>
      <c r="R1028" s="43"/>
    </row>
    <row r="1029" spans="1:18" s="9" customFormat="1" ht="23.25" customHeight="1" x14ac:dyDescent="0.25">
      <c r="A1029" s="313">
        <v>4</v>
      </c>
      <c r="B1029" s="169" t="s">
        <v>711</v>
      </c>
      <c r="C1029" s="110">
        <f>D1029+F1029+H1029+J1029+L1029+N1029+P1029+Q1029</f>
        <v>172110.23</v>
      </c>
      <c r="D1029" s="8">
        <v>172110.23</v>
      </c>
      <c r="E1029" s="185"/>
      <c r="F1029" s="186"/>
      <c r="G1029" s="186"/>
      <c r="H1029" s="186"/>
      <c r="I1029" s="186"/>
      <c r="J1029" s="186"/>
      <c r="K1029" s="186"/>
      <c r="L1029" s="186"/>
      <c r="M1029" s="186"/>
      <c r="N1029" s="186"/>
      <c r="O1029" s="186"/>
      <c r="P1029" s="187"/>
      <c r="Q1029" s="186"/>
      <c r="R1029" s="43"/>
    </row>
    <row r="1030" spans="1:18" s="9" customFormat="1" ht="23.25" customHeight="1" x14ac:dyDescent="0.25">
      <c r="A1030" s="313">
        <v>5</v>
      </c>
      <c r="B1030" s="169" t="s">
        <v>708</v>
      </c>
      <c r="C1030" s="110">
        <f>D1030+F1030+H1030+J1030+L1030+N1030+P1030+Q1030</f>
        <v>233970.53</v>
      </c>
      <c r="D1030" s="8">
        <v>233970.53</v>
      </c>
      <c r="E1030" s="185"/>
      <c r="F1030" s="186"/>
      <c r="G1030" s="186"/>
      <c r="H1030" s="186"/>
      <c r="I1030" s="186"/>
      <c r="J1030" s="186"/>
      <c r="K1030" s="186"/>
      <c r="L1030" s="186"/>
      <c r="M1030" s="186"/>
      <c r="N1030" s="186"/>
      <c r="O1030" s="186"/>
      <c r="P1030" s="187"/>
      <c r="Q1030" s="186"/>
      <c r="R1030" s="43"/>
    </row>
    <row r="1031" spans="1:18" s="15" customFormat="1" x14ac:dyDescent="0.3">
      <c r="A1031" s="175" t="s">
        <v>85</v>
      </c>
      <c r="B1031" s="242"/>
      <c r="C1031" s="16">
        <f t="shared" ref="C1031:Q1031" si="153">SUM(C1032:C1035)</f>
        <v>3499669.36</v>
      </c>
      <c r="D1031" s="16">
        <f t="shared" si="153"/>
        <v>899669.36</v>
      </c>
      <c r="E1031" s="16">
        <f t="shared" si="153"/>
        <v>0</v>
      </c>
      <c r="F1031" s="16">
        <f t="shared" si="153"/>
        <v>0</v>
      </c>
      <c r="G1031" s="16">
        <f t="shared" si="153"/>
        <v>1453</v>
      </c>
      <c r="H1031" s="16">
        <f t="shared" si="153"/>
        <v>2600000</v>
      </c>
      <c r="I1031" s="16">
        <f t="shared" si="153"/>
        <v>0</v>
      </c>
      <c r="J1031" s="16">
        <f t="shared" si="153"/>
        <v>0</v>
      </c>
      <c r="K1031" s="16">
        <f t="shared" si="153"/>
        <v>0</v>
      </c>
      <c r="L1031" s="16">
        <f t="shared" si="153"/>
        <v>0</v>
      </c>
      <c r="M1031" s="16">
        <f t="shared" si="153"/>
        <v>0</v>
      </c>
      <c r="N1031" s="16">
        <f t="shared" si="153"/>
        <v>0</v>
      </c>
      <c r="O1031" s="16">
        <f t="shared" si="153"/>
        <v>0</v>
      </c>
      <c r="P1031" s="16">
        <f t="shared" si="153"/>
        <v>0</v>
      </c>
      <c r="Q1031" s="16">
        <f t="shared" si="153"/>
        <v>0</v>
      </c>
    </row>
    <row r="1032" spans="1:18" s="15" customFormat="1" ht="25.5" customHeight="1" x14ac:dyDescent="0.3">
      <c r="A1032" s="313">
        <v>1</v>
      </c>
      <c r="B1032" s="169" t="s">
        <v>706</v>
      </c>
      <c r="C1032" s="110">
        <f>D1032+F1032+H1032+J1032+L1032+N1032+P1032+Q1032</f>
        <v>380066.09</v>
      </c>
      <c r="D1032" s="8">
        <v>380066.09</v>
      </c>
      <c r="E1032" s="185"/>
      <c r="F1032" s="186"/>
      <c r="G1032" s="186"/>
      <c r="H1032" s="186"/>
      <c r="I1032" s="186"/>
      <c r="J1032" s="186"/>
      <c r="K1032" s="186"/>
      <c r="L1032" s="186"/>
      <c r="M1032" s="186"/>
      <c r="N1032" s="186"/>
      <c r="O1032" s="186"/>
      <c r="P1032" s="187"/>
      <c r="Q1032" s="186"/>
    </row>
    <row r="1033" spans="1:18" s="15" customFormat="1" ht="25.5" customHeight="1" x14ac:dyDescent="0.3">
      <c r="A1033" s="313">
        <v>2</v>
      </c>
      <c r="B1033" s="169" t="s">
        <v>705</v>
      </c>
      <c r="C1033" s="110">
        <f>D1033+F1033+H1033+J1033+L1033+N1033+P1033+Q1033</f>
        <v>339922.93</v>
      </c>
      <c r="D1033" s="8">
        <v>339922.93</v>
      </c>
      <c r="E1033" s="185"/>
      <c r="F1033" s="186"/>
      <c r="G1033" s="186"/>
      <c r="H1033" s="186"/>
      <c r="I1033" s="186"/>
      <c r="J1033" s="186"/>
      <c r="K1033" s="186"/>
      <c r="L1033" s="186"/>
      <c r="M1033" s="186"/>
      <c r="N1033" s="186"/>
      <c r="O1033" s="186"/>
      <c r="P1033" s="187"/>
      <c r="Q1033" s="186"/>
    </row>
    <row r="1034" spans="1:18" s="9" customFormat="1" ht="25.5" customHeight="1" x14ac:dyDescent="0.25">
      <c r="A1034" s="313">
        <v>3</v>
      </c>
      <c r="B1034" s="169" t="s">
        <v>707</v>
      </c>
      <c r="C1034" s="110">
        <f>D1034+F1034+H1034+J1034+L1034+N1034+P1034+Q1034</f>
        <v>179680.34</v>
      </c>
      <c r="D1034" s="8">
        <v>179680.34</v>
      </c>
      <c r="E1034" s="185"/>
      <c r="F1034" s="186"/>
      <c r="G1034" s="186"/>
      <c r="H1034" s="186"/>
      <c r="I1034" s="186"/>
      <c r="J1034" s="186"/>
      <c r="K1034" s="186"/>
      <c r="L1034" s="186"/>
      <c r="M1034" s="186"/>
      <c r="N1034" s="186"/>
      <c r="O1034" s="186"/>
      <c r="P1034" s="187"/>
      <c r="Q1034" s="186"/>
      <c r="R1034" s="43"/>
    </row>
    <row r="1035" spans="1:18" s="15" customFormat="1" ht="23.25" customHeight="1" x14ac:dyDescent="0.3">
      <c r="A1035" s="313">
        <v>4</v>
      </c>
      <c r="B1035" s="169" t="s">
        <v>700</v>
      </c>
      <c r="C1035" s="156">
        <f>D1035+F1035+H1035+J1035+L1035+N1035+P1035+Q1035</f>
        <v>2600000</v>
      </c>
      <c r="D1035" s="4"/>
      <c r="E1035" s="182"/>
      <c r="F1035" s="17"/>
      <c r="G1035" s="17">
        <v>1453</v>
      </c>
      <c r="H1035" s="17">
        <v>2600000</v>
      </c>
      <c r="I1035" s="17"/>
      <c r="J1035" s="17"/>
      <c r="K1035" s="17"/>
      <c r="L1035" s="17"/>
      <c r="M1035" s="17"/>
      <c r="N1035" s="17"/>
      <c r="O1035" s="17"/>
      <c r="P1035" s="162"/>
      <c r="Q1035" s="17"/>
    </row>
    <row r="1036" spans="1:18" s="15" customFormat="1" x14ac:dyDescent="0.3">
      <c r="A1036" s="175" t="s">
        <v>86</v>
      </c>
      <c r="B1036" s="242"/>
      <c r="C1036" s="16">
        <f t="shared" ref="C1036:Q1036" si="154">SUM(C1037:C1040)</f>
        <v>1470225</v>
      </c>
      <c r="D1036" s="16">
        <f t="shared" si="154"/>
        <v>1470225</v>
      </c>
      <c r="E1036" s="89">
        <f t="shared" si="154"/>
        <v>0</v>
      </c>
      <c r="F1036" s="16">
        <f t="shared" si="154"/>
        <v>0</v>
      </c>
      <c r="G1036" s="16">
        <f t="shared" si="154"/>
        <v>0</v>
      </c>
      <c r="H1036" s="16">
        <f t="shared" si="154"/>
        <v>0</v>
      </c>
      <c r="I1036" s="16">
        <f t="shared" si="154"/>
        <v>0</v>
      </c>
      <c r="J1036" s="16">
        <f t="shared" si="154"/>
        <v>0</v>
      </c>
      <c r="K1036" s="16">
        <f t="shared" si="154"/>
        <v>0</v>
      </c>
      <c r="L1036" s="16">
        <f t="shared" si="154"/>
        <v>0</v>
      </c>
      <c r="M1036" s="16">
        <f t="shared" si="154"/>
        <v>0</v>
      </c>
      <c r="N1036" s="16">
        <f t="shared" si="154"/>
        <v>0</v>
      </c>
      <c r="O1036" s="16">
        <f t="shared" si="154"/>
        <v>0</v>
      </c>
      <c r="P1036" s="16">
        <f t="shared" si="154"/>
        <v>0</v>
      </c>
      <c r="Q1036" s="16">
        <f t="shared" si="154"/>
        <v>0</v>
      </c>
    </row>
    <row r="1037" spans="1:18" s="15" customFormat="1" ht="23.25" customHeight="1" x14ac:dyDescent="0.3">
      <c r="A1037" s="313">
        <v>1</v>
      </c>
      <c r="B1037" s="169" t="s">
        <v>704</v>
      </c>
      <c r="C1037" s="110">
        <f>D1037+F1037+H1037+J1037+L1037+N1037+P1037+Q1037</f>
        <v>194207</v>
      </c>
      <c r="D1037" s="8">
        <v>194207</v>
      </c>
      <c r="E1037" s="185"/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7"/>
      <c r="Q1037" s="186"/>
    </row>
    <row r="1038" spans="1:18" s="15" customFormat="1" ht="23.25" customHeight="1" x14ac:dyDescent="0.3">
      <c r="A1038" s="414">
        <v>2</v>
      </c>
      <c r="B1038" s="413" t="s">
        <v>1201</v>
      </c>
      <c r="C1038" s="110">
        <f>D1038+F1038+H1038+J1038+L1038+N1038+P1038+Q1038</f>
        <v>325227</v>
      </c>
      <c r="D1038" s="8">
        <v>325227</v>
      </c>
      <c r="E1038" s="185"/>
      <c r="F1038" s="186"/>
      <c r="G1038" s="186"/>
      <c r="H1038" s="186"/>
      <c r="I1038" s="186"/>
      <c r="J1038" s="186"/>
      <c r="K1038" s="186"/>
      <c r="L1038" s="186"/>
      <c r="M1038" s="186"/>
      <c r="N1038" s="186"/>
      <c r="O1038" s="186"/>
      <c r="P1038" s="187"/>
      <c r="Q1038" s="186"/>
    </row>
    <row r="1039" spans="1:18" s="15" customFormat="1" ht="23.25" customHeight="1" x14ac:dyDescent="0.3">
      <c r="A1039" s="313">
        <v>3</v>
      </c>
      <c r="B1039" s="413" t="s">
        <v>1202</v>
      </c>
      <c r="C1039" s="110">
        <f>D1039+F1039+H1039+J1039+L1039+N1039+P1039+Q1039</f>
        <v>586258</v>
      </c>
      <c r="D1039" s="8">
        <v>586258</v>
      </c>
      <c r="E1039" s="185"/>
      <c r="F1039" s="186"/>
      <c r="G1039" s="186"/>
      <c r="H1039" s="186"/>
      <c r="I1039" s="186"/>
      <c r="J1039" s="186"/>
      <c r="K1039" s="186"/>
      <c r="L1039" s="186"/>
      <c r="M1039" s="186"/>
      <c r="N1039" s="186"/>
      <c r="O1039" s="186"/>
      <c r="P1039" s="187"/>
      <c r="Q1039" s="186"/>
    </row>
    <row r="1040" spans="1:18" s="15" customFormat="1" ht="23.25" customHeight="1" x14ac:dyDescent="0.3">
      <c r="A1040" s="414">
        <v>4</v>
      </c>
      <c r="B1040" s="169" t="s">
        <v>703</v>
      </c>
      <c r="C1040" s="110">
        <f>D1040+F1040+H1040+J1040+L1040+N1040+P1040+Q1040</f>
        <v>364533</v>
      </c>
      <c r="D1040" s="8">
        <v>364533</v>
      </c>
      <c r="E1040" s="185"/>
      <c r="F1040" s="186"/>
      <c r="G1040" s="186"/>
      <c r="H1040" s="186"/>
      <c r="I1040" s="186"/>
      <c r="J1040" s="186"/>
      <c r="K1040" s="186"/>
      <c r="L1040" s="186"/>
      <c r="M1040" s="186"/>
      <c r="N1040" s="186"/>
      <c r="O1040" s="186"/>
      <c r="P1040" s="187"/>
      <c r="Q1040" s="186"/>
    </row>
    <row r="1041" spans="1:18" s="15" customFormat="1" x14ac:dyDescent="0.3">
      <c r="A1041" s="211">
        <v>37</v>
      </c>
      <c r="B1041" s="207" t="s">
        <v>87</v>
      </c>
      <c r="C1041" s="33">
        <f t="shared" ref="C1041:Q1041" si="155">C1042+C1045+C1049</f>
        <v>9140434.3100000005</v>
      </c>
      <c r="D1041" s="16">
        <f t="shared" si="155"/>
        <v>0</v>
      </c>
      <c r="E1041" s="89">
        <f t="shared" si="155"/>
        <v>0</v>
      </c>
      <c r="F1041" s="16">
        <f t="shared" si="155"/>
        <v>0</v>
      </c>
      <c r="G1041" s="16">
        <f t="shared" si="155"/>
        <v>3402.7799999999997</v>
      </c>
      <c r="H1041" s="16">
        <f t="shared" si="155"/>
        <v>9140434.3100000005</v>
      </c>
      <c r="I1041" s="16">
        <f t="shared" si="155"/>
        <v>0</v>
      </c>
      <c r="J1041" s="16">
        <f t="shared" si="155"/>
        <v>0</v>
      </c>
      <c r="K1041" s="16">
        <f t="shared" si="155"/>
        <v>0</v>
      </c>
      <c r="L1041" s="16">
        <f t="shared" si="155"/>
        <v>0</v>
      </c>
      <c r="M1041" s="16">
        <f t="shared" si="155"/>
        <v>0</v>
      </c>
      <c r="N1041" s="16">
        <f t="shared" si="155"/>
        <v>0</v>
      </c>
      <c r="O1041" s="16">
        <f t="shared" si="155"/>
        <v>0</v>
      </c>
      <c r="P1041" s="33">
        <f t="shared" si="155"/>
        <v>0</v>
      </c>
      <c r="Q1041" s="16">
        <f t="shared" si="155"/>
        <v>0</v>
      </c>
    </row>
    <row r="1042" spans="1:18" s="15" customFormat="1" x14ac:dyDescent="0.3">
      <c r="A1042" s="175" t="s">
        <v>123</v>
      </c>
      <c r="B1042" s="242"/>
      <c r="C1042" s="16">
        <f t="shared" ref="C1042:Q1042" si="156">SUM(C1043:C1044)</f>
        <v>2636784.5499999998</v>
      </c>
      <c r="D1042" s="16">
        <f t="shared" si="156"/>
        <v>0</v>
      </c>
      <c r="E1042" s="89">
        <f t="shared" si="156"/>
        <v>0</v>
      </c>
      <c r="F1042" s="16">
        <f t="shared" si="156"/>
        <v>0</v>
      </c>
      <c r="G1042" s="16">
        <f t="shared" si="156"/>
        <v>1195</v>
      </c>
      <c r="H1042" s="16">
        <f t="shared" si="156"/>
        <v>2636784.5499999998</v>
      </c>
      <c r="I1042" s="16">
        <f t="shared" si="156"/>
        <v>0</v>
      </c>
      <c r="J1042" s="16">
        <f t="shared" si="156"/>
        <v>0</v>
      </c>
      <c r="K1042" s="16">
        <f t="shared" si="156"/>
        <v>0</v>
      </c>
      <c r="L1042" s="16">
        <f t="shared" si="156"/>
        <v>0</v>
      </c>
      <c r="M1042" s="16">
        <f t="shared" si="156"/>
        <v>0</v>
      </c>
      <c r="N1042" s="16">
        <f t="shared" si="156"/>
        <v>0</v>
      </c>
      <c r="O1042" s="16">
        <f t="shared" si="156"/>
        <v>0</v>
      </c>
      <c r="P1042" s="16">
        <f t="shared" si="156"/>
        <v>0</v>
      </c>
      <c r="Q1042" s="16">
        <f t="shared" si="156"/>
        <v>0</v>
      </c>
    </row>
    <row r="1043" spans="1:18" s="15" customFormat="1" ht="27.75" customHeight="1" x14ac:dyDescent="0.3">
      <c r="A1043" s="212">
        <v>1</v>
      </c>
      <c r="B1043" s="318" t="s">
        <v>545</v>
      </c>
      <c r="C1043" s="58">
        <f>D1043+F1043+H1043+J1043+L1043+N1043+P1043+Q1043</f>
        <v>990720.7</v>
      </c>
      <c r="D1043" s="4"/>
      <c r="E1043" s="88"/>
      <c r="F1043" s="4"/>
      <c r="G1043" s="4">
        <v>545</v>
      </c>
      <c r="H1043" s="7">
        <v>990720.7</v>
      </c>
      <c r="I1043" s="17"/>
      <c r="J1043" s="17"/>
      <c r="K1043" s="17"/>
      <c r="L1043" s="17"/>
      <c r="M1043" s="17"/>
      <c r="N1043" s="17"/>
      <c r="O1043" s="17"/>
      <c r="P1043" s="162"/>
      <c r="Q1043" s="17"/>
    </row>
    <row r="1044" spans="1:18" s="15" customFormat="1" ht="27.75" customHeight="1" x14ac:dyDescent="0.3">
      <c r="A1044" s="212">
        <v>2</v>
      </c>
      <c r="B1044" s="319" t="s">
        <v>701</v>
      </c>
      <c r="C1044" s="58">
        <f>D1044+F1044+H1044+J1044+L1044+N1044+P1044+Q1044</f>
        <v>1646063.85</v>
      </c>
      <c r="D1044" s="4"/>
      <c r="E1044" s="88"/>
      <c r="F1044" s="4"/>
      <c r="G1044" s="4">
        <v>650</v>
      </c>
      <c r="H1044" s="7">
        <v>1646063.85</v>
      </c>
      <c r="I1044" s="17"/>
      <c r="J1044" s="17"/>
      <c r="K1044" s="17"/>
      <c r="L1044" s="17"/>
      <c r="M1044" s="17"/>
      <c r="N1044" s="17"/>
      <c r="O1044" s="17"/>
      <c r="P1044" s="162"/>
      <c r="Q1044" s="17"/>
    </row>
    <row r="1045" spans="1:18" s="15" customFormat="1" x14ac:dyDescent="0.3">
      <c r="A1045" s="175" t="s">
        <v>124</v>
      </c>
      <c r="B1045" s="242"/>
      <c r="C1045" s="16">
        <f t="shared" ref="C1045:Q1045" si="157">SUM(C1046:C1048)</f>
        <v>3261006.8200000003</v>
      </c>
      <c r="D1045" s="16">
        <f t="shared" si="157"/>
        <v>0</v>
      </c>
      <c r="E1045" s="89">
        <f t="shared" si="157"/>
        <v>0</v>
      </c>
      <c r="F1045" s="16">
        <f t="shared" si="157"/>
        <v>0</v>
      </c>
      <c r="G1045" s="16">
        <f t="shared" si="157"/>
        <v>1063.4099999999999</v>
      </c>
      <c r="H1045" s="16">
        <f t="shared" si="157"/>
        <v>3261006.8200000003</v>
      </c>
      <c r="I1045" s="16">
        <f t="shared" si="157"/>
        <v>0</v>
      </c>
      <c r="J1045" s="16">
        <f t="shared" si="157"/>
        <v>0</v>
      </c>
      <c r="K1045" s="16">
        <f t="shared" si="157"/>
        <v>0</v>
      </c>
      <c r="L1045" s="16">
        <f t="shared" si="157"/>
        <v>0</v>
      </c>
      <c r="M1045" s="16">
        <f t="shared" si="157"/>
        <v>0</v>
      </c>
      <c r="N1045" s="16">
        <f t="shared" si="157"/>
        <v>0</v>
      </c>
      <c r="O1045" s="16">
        <f t="shared" si="157"/>
        <v>0</v>
      </c>
      <c r="P1045" s="16">
        <f t="shared" si="157"/>
        <v>0</v>
      </c>
      <c r="Q1045" s="16">
        <f t="shared" si="157"/>
        <v>0</v>
      </c>
    </row>
    <row r="1046" spans="1:18" s="15" customFormat="1" ht="37.5" x14ac:dyDescent="0.3">
      <c r="A1046" s="212">
        <v>1</v>
      </c>
      <c r="B1046" s="391" t="s">
        <v>799</v>
      </c>
      <c r="C1046" s="58">
        <f>D1046+F1046+H1046+J1046+L1046+N1046+P1046+Q1046</f>
        <v>905015</v>
      </c>
      <c r="D1046" s="4"/>
      <c r="E1046" s="88"/>
      <c r="F1046" s="4"/>
      <c r="G1046" s="4">
        <v>297.39999999999998</v>
      </c>
      <c r="H1046" s="7">
        <v>905015</v>
      </c>
      <c r="I1046" s="4"/>
      <c r="J1046" s="4"/>
      <c r="K1046" s="17"/>
      <c r="L1046" s="17"/>
      <c r="M1046" s="17"/>
      <c r="N1046" s="17"/>
      <c r="O1046" s="17"/>
      <c r="P1046" s="162"/>
      <c r="Q1046" s="17"/>
    </row>
    <row r="1047" spans="1:18" s="9" customFormat="1" ht="41.25" customHeight="1" x14ac:dyDescent="0.3">
      <c r="A1047" s="212">
        <v>2</v>
      </c>
      <c r="B1047" s="391" t="s">
        <v>800</v>
      </c>
      <c r="C1047" s="58">
        <f>D1047+F1047+H1047+J1047+L1047+N1047+P1047+Q1047</f>
        <v>808697</v>
      </c>
      <c r="D1047" s="4"/>
      <c r="E1047" s="88"/>
      <c r="F1047" s="4"/>
      <c r="G1047" s="4">
        <v>163.01</v>
      </c>
      <c r="H1047" s="7">
        <v>808697</v>
      </c>
      <c r="I1047" s="4"/>
      <c r="J1047" s="4"/>
      <c r="K1047" s="17"/>
      <c r="L1047" s="17"/>
      <c r="M1047" s="17"/>
      <c r="N1047" s="17"/>
      <c r="O1047" s="17"/>
      <c r="P1047" s="162"/>
      <c r="Q1047" s="17"/>
      <c r="R1047" s="43"/>
    </row>
    <row r="1048" spans="1:18" s="15" customFormat="1" ht="27.75" customHeight="1" x14ac:dyDescent="0.3">
      <c r="A1048" s="212">
        <v>3</v>
      </c>
      <c r="B1048" s="318" t="s">
        <v>702</v>
      </c>
      <c r="C1048" s="58">
        <f>D1048+F1048+H1048+J1048+L1048+N1048+P1048+Q1048</f>
        <v>1547294.82</v>
      </c>
      <c r="D1048" s="4"/>
      <c r="E1048" s="88"/>
      <c r="F1048" s="4"/>
      <c r="G1048" s="4">
        <v>603</v>
      </c>
      <c r="H1048" s="7">
        <v>1547294.82</v>
      </c>
      <c r="I1048" s="17"/>
      <c r="J1048" s="17"/>
      <c r="K1048" s="17"/>
      <c r="L1048" s="17"/>
      <c r="M1048" s="17"/>
      <c r="N1048" s="17"/>
      <c r="O1048" s="17"/>
      <c r="P1048" s="162"/>
      <c r="Q1048" s="17"/>
    </row>
    <row r="1049" spans="1:18" s="9" customFormat="1" ht="27.75" customHeight="1" x14ac:dyDescent="0.3">
      <c r="A1049" s="175" t="s">
        <v>125</v>
      </c>
      <c r="B1049" s="242"/>
      <c r="C1049" s="16">
        <f t="shared" ref="C1049:Q1049" si="158">SUM(C1050:C1053)</f>
        <v>3242642.94</v>
      </c>
      <c r="D1049" s="16">
        <f t="shared" si="158"/>
        <v>0</v>
      </c>
      <c r="E1049" s="89">
        <f t="shared" si="158"/>
        <v>0</v>
      </c>
      <c r="F1049" s="16">
        <f t="shared" si="158"/>
        <v>0</v>
      </c>
      <c r="G1049" s="16">
        <f t="shared" si="158"/>
        <v>1144.3699999999999</v>
      </c>
      <c r="H1049" s="16">
        <f t="shared" si="158"/>
        <v>3242642.94</v>
      </c>
      <c r="I1049" s="16">
        <f t="shared" si="158"/>
        <v>0</v>
      </c>
      <c r="J1049" s="16">
        <f t="shared" si="158"/>
        <v>0</v>
      </c>
      <c r="K1049" s="16">
        <f t="shared" si="158"/>
        <v>0</v>
      </c>
      <c r="L1049" s="16">
        <f t="shared" si="158"/>
        <v>0</v>
      </c>
      <c r="M1049" s="16">
        <f t="shared" si="158"/>
        <v>0</v>
      </c>
      <c r="N1049" s="16">
        <f t="shared" si="158"/>
        <v>0</v>
      </c>
      <c r="O1049" s="16">
        <f t="shared" si="158"/>
        <v>0</v>
      </c>
      <c r="P1049" s="16">
        <f t="shared" si="158"/>
        <v>0</v>
      </c>
      <c r="Q1049" s="16">
        <f t="shared" si="158"/>
        <v>0</v>
      </c>
      <c r="R1049" s="43"/>
    </row>
    <row r="1050" spans="1:18" s="9" customFormat="1" ht="36.75" customHeight="1" x14ac:dyDescent="0.3">
      <c r="A1050" s="212">
        <v>1</v>
      </c>
      <c r="B1050" s="391" t="s">
        <v>871</v>
      </c>
      <c r="C1050" s="58">
        <f>D1050+F1050+H1050+J1050+L1050+N1050+P1050+Q1050</f>
        <v>912927</v>
      </c>
      <c r="D1050" s="4"/>
      <c r="E1050" s="88"/>
      <c r="F1050" s="4"/>
      <c r="G1050" s="4">
        <v>300</v>
      </c>
      <c r="H1050" s="7">
        <v>912927</v>
      </c>
      <c r="I1050" s="4"/>
      <c r="J1050" s="4"/>
      <c r="K1050" s="17"/>
      <c r="L1050" s="17"/>
      <c r="M1050" s="17"/>
      <c r="N1050" s="17"/>
      <c r="O1050" s="17"/>
      <c r="P1050" s="162"/>
      <c r="Q1050" s="17"/>
      <c r="R1050" s="43"/>
    </row>
    <row r="1051" spans="1:18" s="9" customFormat="1" ht="37.5" customHeight="1" x14ac:dyDescent="0.3">
      <c r="A1051" s="212">
        <v>2</v>
      </c>
      <c r="B1051" s="391" t="s">
        <v>801</v>
      </c>
      <c r="C1051" s="58">
        <f>D1051+F1051+H1051+J1051+L1051+N1051+P1051+Q1051</f>
        <v>489554.06</v>
      </c>
      <c r="D1051" s="4"/>
      <c r="E1051" s="88"/>
      <c r="F1051" s="4"/>
      <c r="G1051" s="4">
        <v>160.87</v>
      </c>
      <c r="H1051" s="7">
        <v>489554.06</v>
      </c>
      <c r="I1051" s="17"/>
      <c r="J1051" s="17"/>
      <c r="K1051" s="17"/>
      <c r="L1051" s="17"/>
      <c r="M1051" s="17"/>
      <c r="N1051" s="17"/>
      <c r="O1051" s="17"/>
      <c r="P1051" s="162"/>
      <c r="Q1051" s="17"/>
      <c r="R1051" s="43"/>
    </row>
    <row r="1052" spans="1:18" s="9" customFormat="1" ht="37.5" customHeight="1" x14ac:dyDescent="0.3">
      <c r="A1052" s="212">
        <v>3</v>
      </c>
      <c r="B1052" s="391" t="s">
        <v>802</v>
      </c>
      <c r="C1052" s="58">
        <f>D1052+F1052+H1052+J1052+L1052+N1052+P1052+Q1052</f>
        <v>502079.42</v>
      </c>
      <c r="D1052" s="4"/>
      <c r="E1052" s="88"/>
      <c r="F1052" s="4"/>
      <c r="G1052" s="4">
        <v>164.99</v>
      </c>
      <c r="H1052" s="7">
        <v>502079.42</v>
      </c>
      <c r="I1052" s="17"/>
      <c r="J1052" s="17"/>
      <c r="K1052" s="17"/>
      <c r="L1052" s="17"/>
      <c r="M1052" s="17"/>
      <c r="N1052" s="17"/>
      <c r="O1052" s="17"/>
      <c r="P1052" s="162"/>
      <c r="Q1052" s="17"/>
      <c r="R1052" s="43"/>
    </row>
    <row r="1053" spans="1:18" s="9" customFormat="1" ht="37.5" customHeight="1" x14ac:dyDescent="0.3">
      <c r="A1053" s="212">
        <v>4</v>
      </c>
      <c r="B1053" s="391" t="s">
        <v>803</v>
      </c>
      <c r="C1053" s="58">
        <f>D1053+F1053+H1053+J1053+L1053+N1053+P1053+Q1053</f>
        <v>1338082.46</v>
      </c>
      <c r="D1053" s="4"/>
      <c r="E1053" s="88"/>
      <c r="F1053" s="4"/>
      <c r="G1053" s="4">
        <v>518.51</v>
      </c>
      <c r="H1053" s="7">
        <v>1338082.46</v>
      </c>
      <c r="I1053" s="17"/>
      <c r="J1053" s="17"/>
      <c r="K1053" s="17"/>
      <c r="L1053" s="17"/>
      <c r="M1053" s="17"/>
      <c r="N1053" s="17"/>
      <c r="O1053" s="17"/>
      <c r="P1053" s="162"/>
      <c r="Q1053" s="17"/>
      <c r="R1053" s="43"/>
    </row>
    <row r="1054" spans="1:18" s="9" customFormat="1" ht="27.75" customHeight="1" x14ac:dyDescent="0.3">
      <c r="A1054" s="3">
        <v>38</v>
      </c>
      <c r="B1054" s="5" t="s">
        <v>88</v>
      </c>
      <c r="C1054" s="16">
        <f t="shared" ref="C1054:Q1054" si="159">C1055+C1057</f>
        <v>572092.19999999995</v>
      </c>
      <c r="D1054" s="16">
        <f t="shared" si="159"/>
        <v>572092.19999999995</v>
      </c>
      <c r="E1054" s="89">
        <f t="shared" si="159"/>
        <v>0</v>
      </c>
      <c r="F1054" s="16">
        <f t="shared" si="159"/>
        <v>0</v>
      </c>
      <c r="G1054" s="16">
        <f t="shared" si="159"/>
        <v>0</v>
      </c>
      <c r="H1054" s="16">
        <f t="shared" si="159"/>
        <v>0</v>
      </c>
      <c r="I1054" s="16">
        <f t="shared" si="159"/>
        <v>0</v>
      </c>
      <c r="J1054" s="16">
        <f t="shared" si="159"/>
        <v>0</v>
      </c>
      <c r="K1054" s="16">
        <f t="shared" si="159"/>
        <v>0</v>
      </c>
      <c r="L1054" s="16">
        <f t="shared" si="159"/>
        <v>0</v>
      </c>
      <c r="M1054" s="16">
        <f t="shared" si="159"/>
        <v>0</v>
      </c>
      <c r="N1054" s="16">
        <f t="shared" si="159"/>
        <v>0</v>
      </c>
      <c r="O1054" s="16">
        <f t="shared" si="159"/>
        <v>0</v>
      </c>
      <c r="P1054" s="16">
        <f t="shared" si="159"/>
        <v>0</v>
      </c>
      <c r="Q1054" s="16">
        <f t="shared" si="159"/>
        <v>0</v>
      </c>
      <c r="R1054" s="43"/>
    </row>
    <row r="1055" spans="1:18" s="15" customFormat="1" ht="29.25" customHeight="1" x14ac:dyDescent="0.3">
      <c r="A1055" s="213" t="s">
        <v>635</v>
      </c>
      <c r="C1055" s="59">
        <f t="shared" ref="C1055:Q1055" si="160">C1056</f>
        <v>200092.2</v>
      </c>
      <c r="D1055" s="29">
        <f t="shared" si="160"/>
        <v>200092.2</v>
      </c>
      <c r="E1055" s="85">
        <f t="shared" si="160"/>
        <v>0</v>
      </c>
      <c r="F1055" s="29">
        <f t="shared" si="160"/>
        <v>0</v>
      </c>
      <c r="G1055" s="29">
        <f t="shared" si="160"/>
        <v>0</v>
      </c>
      <c r="H1055" s="29">
        <f t="shared" si="160"/>
        <v>0</v>
      </c>
      <c r="I1055" s="29">
        <f t="shared" si="160"/>
        <v>0</v>
      </c>
      <c r="J1055" s="29">
        <f t="shared" si="160"/>
        <v>0</v>
      </c>
      <c r="K1055" s="29">
        <f t="shared" si="160"/>
        <v>0</v>
      </c>
      <c r="L1055" s="29">
        <f t="shared" si="160"/>
        <v>0</v>
      </c>
      <c r="M1055" s="29">
        <f t="shared" si="160"/>
        <v>0</v>
      </c>
      <c r="N1055" s="29">
        <f t="shared" si="160"/>
        <v>0</v>
      </c>
      <c r="O1055" s="29">
        <f t="shared" si="160"/>
        <v>0</v>
      </c>
      <c r="P1055" s="59">
        <f t="shared" si="160"/>
        <v>0</v>
      </c>
      <c r="Q1055" s="29">
        <f t="shared" si="160"/>
        <v>0</v>
      </c>
    </row>
    <row r="1056" spans="1:18" s="15" customFormat="1" ht="39.75" customHeight="1" x14ac:dyDescent="0.3">
      <c r="A1056" s="320">
        <v>1</v>
      </c>
      <c r="B1056" s="188" t="s">
        <v>639</v>
      </c>
      <c r="C1056" s="214">
        <f>D1056+F1056+H1056+J1056+L1056+N1056+P1056+Q1056</f>
        <v>200092.2</v>
      </c>
      <c r="D1056" s="148">
        <v>200092.2</v>
      </c>
      <c r="E1056" s="149"/>
      <c r="F1056" s="148"/>
      <c r="G1056" s="148"/>
      <c r="H1056" s="148"/>
      <c r="I1056" s="148"/>
      <c r="J1056" s="148"/>
      <c r="K1056" s="148"/>
      <c r="L1056" s="148"/>
      <c r="M1056" s="148"/>
      <c r="N1056" s="148"/>
      <c r="O1056" s="148"/>
      <c r="P1056" s="215"/>
      <c r="Q1056" s="148"/>
    </row>
    <row r="1057" spans="1:36" s="15" customFormat="1" ht="21" customHeight="1" x14ac:dyDescent="0.3">
      <c r="A1057" s="5" t="s">
        <v>1188</v>
      </c>
      <c r="C1057" s="16">
        <f t="shared" ref="C1057:Q1057" si="161">SUM(C1058:C1059)</f>
        <v>372000</v>
      </c>
      <c r="D1057" s="16">
        <f t="shared" si="161"/>
        <v>372000</v>
      </c>
      <c r="E1057" s="89">
        <f t="shared" si="161"/>
        <v>0</v>
      </c>
      <c r="F1057" s="16">
        <f t="shared" si="161"/>
        <v>0</v>
      </c>
      <c r="G1057" s="16">
        <f t="shared" si="161"/>
        <v>0</v>
      </c>
      <c r="H1057" s="16">
        <f t="shared" si="161"/>
        <v>0</v>
      </c>
      <c r="I1057" s="16">
        <f t="shared" si="161"/>
        <v>0</v>
      </c>
      <c r="J1057" s="16">
        <f t="shared" si="161"/>
        <v>0</v>
      </c>
      <c r="K1057" s="16">
        <f t="shared" si="161"/>
        <v>0</v>
      </c>
      <c r="L1057" s="16">
        <f t="shared" si="161"/>
        <v>0</v>
      </c>
      <c r="M1057" s="16">
        <f t="shared" si="161"/>
        <v>0</v>
      </c>
      <c r="N1057" s="16">
        <f t="shared" si="161"/>
        <v>0</v>
      </c>
      <c r="O1057" s="16">
        <f t="shared" si="161"/>
        <v>0</v>
      </c>
      <c r="P1057" s="16">
        <f t="shared" si="161"/>
        <v>0</v>
      </c>
      <c r="Q1057" s="16">
        <f t="shared" si="161"/>
        <v>0</v>
      </c>
    </row>
    <row r="1058" spans="1:36" s="15" customFormat="1" ht="37.5" x14ac:dyDescent="0.3">
      <c r="A1058" s="392">
        <v>1</v>
      </c>
      <c r="B1058" s="365" t="s">
        <v>1158</v>
      </c>
      <c r="C1058" s="393">
        <f>D1058+F1058+H1058+J1058+L1058+N1058+P1058+Q1058</f>
        <v>178250</v>
      </c>
      <c r="D1058" s="12">
        <v>178250</v>
      </c>
      <c r="E1058" s="86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40"/>
      <c r="Q1058" s="12"/>
    </row>
    <row r="1059" spans="1:36" s="15" customFormat="1" ht="37.5" customHeight="1" x14ac:dyDescent="0.3">
      <c r="A1059" s="198">
        <v>2</v>
      </c>
      <c r="B1059" s="415" t="s">
        <v>1203</v>
      </c>
      <c r="C1059" s="393">
        <f>D1059+F1059+H1059+J1059+L1059+N1059+P1059+Q1059</f>
        <v>193750</v>
      </c>
      <c r="D1059" s="12">
        <v>193750</v>
      </c>
      <c r="E1059" s="86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40"/>
      <c r="Q1059" s="12"/>
      <c r="R1059" s="15" t="s">
        <v>1197</v>
      </c>
    </row>
    <row r="1060" spans="1:36" s="44" customFormat="1" ht="27.75" customHeight="1" x14ac:dyDescent="0.3">
      <c r="A1060" s="3">
        <v>39</v>
      </c>
      <c r="B1060" s="5" t="s">
        <v>89</v>
      </c>
      <c r="C1060" s="33">
        <f t="shared" ref="C1060:Q1060" si="162">C1061+C1068</f>
        <v>28070583.979999997</v>
      </c>
      <c r="D1060" s="33">
        <f t="shared" si="162"/>
        <v>433010</v>
      </c>
      <c r="E1060" s="90">
        <f t="shared" si="162"/>
        <v>0</v>
      </c>
      <c r="F1060" s="33">
        <f t="shared" si="162"/>
        <v>0</v>
      </c>
      <c r="G1060" s="33">
        <f t="shared" si="162"/>
        <v>2131.9499999999998</v>
      </c>
      <c r="H1060" s="33">
        <f t="shared" si="162"/>
        <v>6577715.7600000007</v>
      </c>
      <c r="I1060" s="33">
        <f t="shared" si="162"/>
        <v>0</v>
      </c>
      <c r="J1060" s="33">
        <f t="shared" si="162"/>
        <v>0</v>
      </c>
      <c r="K1060" s="33">
        <f t="shared" si="162"/>
        <v>3390.5</v>
      </c>
      <c r="L1060" s="33">
        <f t="shared" si="162"/>
        <v>2475673.12</v>
      </c>
      <c r="M1060" s="33">
        <f t="shared" si="162"/>
        <v>160</v>
      </c>
      <c r="N1060" s="33">
        <f t="shared" si="162"/>
        <v>49703</v>
      </c>
      <c r="O1060" s="33">
        <f t="shared" si="162"/>
        <v>4225.1000000000004</v>
      </c>
      <c r="P1060" s="33">
        <f t="shared" si="162"/>
        <v>8216201.2400000002</v>
      </c>
      <c r="Q1060" s="16">
        <f t="shared" si="162"/>
        <v>10318280.859999999</v>
      </c>
      <c r="R1060" s="42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</row>
    <row r="1061" spans="1:36" s="9" customFormat="1" ht="22.5" customHeight="1" x14ac:dyDescent="0.3">
      <c r="A1061" s="216" t="s">
        <v>673</v>
      </c>
      <c r="B1061" s="321"/>
      <c r="C1061" s="217">
        <f t="shared" ref="C1061:Q1061" si="163">SUM(C1062:C1067)</f>
        <v>17221207.059999999</v>
      </c>
      <c r="D1061" s="217">
        <f t="shared" si="163"/>
        <v>0</v>
      </c>
      <c r="E1061" s="223">
        <f t="shared" si="163"/>
        <v>0</v>
      </c>
      <c r="F1061" s="217">
        <f t="shared" si="163"/>
        <v>0</v>
      </c>
      <c r="G1061" s="217">
        <f t="shared" si="163"/>
        <v>2131.9499999999998</v>
      </c>
      <c r="H1061" s="217">
        <f t="shared" si="163"/>
        <v>6577715.7600000007</v>
      </c>
      <c r="I1061" s="217">
        <f t="shared" si="163"/>
        <v>0</v>
      </c>
      <c r="J1061" s="217">
        <f t="shared" si="163"/>
        <v>0</v>
      </c>
      <c r="K1061" s="217">
        <f t="shared" si="163"/>
        <v>0</v>
      </c>
      <c r="L1061" s="217">
        <f t="shared" si="163"/>
        <v>0</v>
      </c>
      <c r="M1061" s="217">
        <f t="shared" si="163"/>
        <v>0</v>
      </c>
      <c r="N1061" s="217">
        <f t="shared" si="163"/>
        <v>0</v>
      </c>
      <c r="O1061" s="217">
        <f t="shared" si="163"/>
        <v>2107.4</v>
      </c>
      <c r="P1061" s="217">
        <f t="shared" si="163"/>
        <v>5192970</v>
      </c>
      <c r="Q1061" s="217">
        <f t="shared" si="163"/>
        <v>5450521.2999999998</v>
      </c>
      <c r="R1061" s="43"/>
      <c r="S1061" s="84"/>
      <c r="T1061" s="218"/>
      <c r="U1061" s="84"/>
      <c r="V1061" s="84"/>
      <c r="W1061" s="84"/>
      <c r="X1061" s="84"/>
      <c r="Y1061" s="84"/>
      <c r="Z1061" s="84"/>
      <c r="AA1061" s="84"/>
      <c r="AB1061" s="84"/>
      <c r="AC1061" s="84"/>
      <c r="AD1061" s="84"/>
      <c r="AE1061" s="84"/>
      <c r="AF1061" s="84"/>
      <c r="AG1061" s="84"/>
      <c r="AH1061" s="84"/>
      <c r="AI1061" s="84"/>
      <c r="AJ1061" s="38"/>
    </row>
    <row r="1062" spans="1:36" s="9" customFormat="1" ht="23.25" customHeight="1" x14ac:dyDescent="0.3">
      <c r="A1062" s="322">
        <v>1</v>
      </c>
      <c r="B1062" s="394" t="s">
        <v>675</v>
      </c>
      <c r="C1062" s="219">
        <f t="shared" ref="C1062:C1067" si="164">D1062+F1062+H1062+J1062+L1062+N1062+P1062+Q1062</f>
        <v>5192970</v>
      </c>
      <c r="D1062" s="147"/>
      <c r="E1062" s="220"/>
      <c r="F1062" s="147"/>
      <c r="G1062" s="147"/>
      <c r="H1062" s="147"/>
      <c r="I1062" s="147"/>
      <c r="J1062" s="147"/>
      <c r="K1062" s="147"/>
      <c r="L1062" s="147"/>
      <c r="M1062" s="147"/>
      <c r="N1062" s="147"/>
      <c r="O1062" s="147">
        <v>2107.4</v>
      </c>
      <c r="P1062" s="219">
        <v>5192970</v>
      </c>
      <c r="Q1062" s="147"/>
      <c r="R1062" s="43"/>
      <c r="S1062" s="84"/>
      <c r="T1062" s="218"/>
      <c r="U1062" s="84"/>
      <c r="V1062" s="84"/>
      <c r="W1062" s="84"/>
      <c r="X1062" s="84"/>
      <c r="Y1062" s="84"/>
      <c r="Z1062" s="84"/>
      <c r="AA1062" s="84"/>
      <c r="AB1062" s="84"/>
      <c r="AC1062" s="84"/>
      <c r="AD1062" s="84"/>
      <c r="AE1062" s="84"/>
      <c r="AF1062" s="84"/>
      <c r="AG1062" s="84"/>
      <c r="AH1062" s="84"/>
      <c r="AI1062" s="84"/>
      <c r="AJ1062" s="38"/>
    </row>
    <row r="1063" spans="1:36" s="9" customFormat="1" ht="25.5" customHeight="1" x14ac:dyDescent="0.3">
      <c r="A1063" s="322">
        <v>2</v>
      </c>
      <c r="B1063" s="394" t="s">
        <v>175</v>
      </c>
      <c r="C1063" s="219">
        <f t="shared" si="164"/>
        <v>874752.05</v>
      </c>
      <c r="D1063" s="147"/>
      <c r="E1063" s="220"/>
      <c r="F1063" s="147"/>
      <c r="G1063" s="147">
        <v>257.88</v>
      </c>
      <c r="H1063" s="147">
        <v>874752.05</v>
      </c>
      <c r="I1063" s="147"/>
      <c r="J1063" s="147"/>
      <c r="K1063" s="147"/>
      <c r="L1063" s="147"/>
      <c r="M1063" s="147"/>
      <c r="N1063" s="147"/>
      <c r="O1063" s="147"/>
      <c r="P1063" s="219"/>
      <c r="Q1063" s="147"/>
      <c r="R1063" s="43"/>
      <c r="S1063" s="84"/>
      <c r="T1063" s="218"/>
      <c r="U1063" s="84"/>
      <c r="V1063" s="84"/>
      <c r="W1063" s="84"/>
      <c r="X1063" s="84"/>
      <c r="Y1063" s="84"/>
      <c r="Z1063" s="84"/>
      <c r="AA1063" s="84"/>
      <c r="AB1063" s="84"/>
      <c r="AC1063" s="84"/>
      <c r="AD1063" s="84"/>
      <c r="AE1063" s="84"/>
      <c r="AF1063" s="84"/>
      <c r="AG1063" s="84"/>
      <c r="AH1063" s="84"/>
      <c r="AI1063" s="84"/>
      <c r="AJ1063" s="38"/>
    </row>
    <row r="1064" spans="1:36" s="15" customFormat="1" x14ac:dyDescent="0.3">
      <c r="A1064" s="322">
        <v>3</v>
      </c>
      <c r="B1064" s="395" t="s">
        <v>676</v>
      </c>
      <c r="C1064" s="147">
        <f t="shared" si="164"/>
        <v>5450521.2999999998</v>
      </c>
      <c r="D1064" s="148"/>
      <c r="E1064" s="149"/>
      <c r="F1064" s="148"/>
      <c r="G1064" s="148"/>
      <c r="H1064" s="148"/>
      <c r="I1064" s="148"/>
      <c r="J1064" s="148"/>
      <c r="K1064" s="148"/>
      <c r="L1064" s="148"/>
      <c r="M1064" s="148"/>
      <c r="N1064" s="148"/>
      <c r="O1064" s="148"/>
      <c r="P1064" s="215"/>
      <c r="Q1064" s="148">
        <v>5450521.2999999998</v>
      </c>
    </row>
    <row r="1065" spans="1:36" s="24" customFormat="1" ht="23.25" customHeight="1" x14ac:dyDescent="0.3">
      <c r="A1065" s="322">
        <v>4</v>
      </c>
      <c r="B1065" s="394" t="s">
        <v>664</v>
      </c>
      <c r="C1065" s="219">
        <f t="shared" si="164"/>
        <v>1748955.15</v>
      </c>
      <c r="D1065" s="147"/>
      <c r="E1065" s="220"/>
      <c r="F1065" s="147"/>
      <c r="G1065" s="147">
        <v>574.73</v>
      </c>
      <c r="H1065" s="147">
        <v>1748955.15</v>
      </c>
      <c r="I1065" s="147"/>
      <c r="J1065" s="147"/>
      <c r="K1065" s="147"/>
      <c r="L1065" s="147"/>
      <c r="M1065" s="147"/>
      <c r="N1065" s="147"/>
      <c r="O1065" s="147"/>
      <c r="P1065" s="219"/>
      <c r="Q1065" s="147"/>
      <c r="R1065" s="266"/>
      <c r="S1065" s="81"/>
      <c r="T1065" s="218"/>
      <c r="U1065" s="81"/>
      <c r="V1065" s="81"/>
      <c r="W1065" s="81"/>
      <c r="X1065" s="81"/>
      <c r="Y1065" s="81"/>
      <c r="Z1065" s="81"/>
      <c r="AA1065" s="218"/>
      <c r="AB1065" s="81"/>
      <c r="AC1065" s="81"/>
      <c r="AD1065" s="81"/>
      <c r="AE1065" s="81"/>
      <c r="AF1065" s="81"/>
      <c r="AG1065" s="81"/>
      <c r="AH1065" s="81"/>
      <c r="AI1065" s="81"/>
      <c r="AJ1065" s="63"/>
    </row>
    <row r="1066" spans="1:36" s="9" customFormat="1" ht="23.25" customHeight="1" x14ac:dyDescent="0.3">
      <c r="A1066" s="322">
        <v>5</v>
      </c>
      <c r="B1066" s="394" t="s">
        <v>665</v>
      </c>
      <c r="C1066" s="219">
        <f t="shared" si="164"/>
        <v>1977004.28</v>
      </c>
      <c r="D1066" s="147"/>
      <c r="E1066" s="220"/>
      <c r="F1066" s="147"/>
      <c r="G1066" s="147">
        <v>649.66999999999996</v>
      </c>
      <c r="H1066" s="147">
        <v>1977004.28</v>
      </c>
      <c r="I1066" s="147"/>
      <c r="J1066" s="147"/>
      <c r="K1066" s="147"/>
      <c r="L1066" s="147"/>
      <c r="M1066" s="147"/>
      <c r="N1066" s="147"/>
      <c r="O1066" s="147"/>
      <c r="P1066" s="219"/>
      <c r="Q1066" s="147"/>
      <c r="R1066" s="43"/>
      <c r="S1066" s="84"/>
      <c r="T1066" s="81"/>
      <c r="U1066" s="84"/>
      <c r="V1066" s="84"/>
      <c r="W1066" s="84"/>
      <c r="X1066" s="84"/>
      <c r="Y1066" s="84"/>
      <c r="Z1066" s="84"/>
      <c r="AA1066" s="84"/>
      <c r="AB1066" s="84"/>
      <c r="AC1066" s="84"/>
      <c r="AD1066" s="84"/>
      <c r="AE1066" s="84"/>
      <c r="AF1066" s="84"/>
      <c r="AG1066" s="84"/>
      <c r="AH1066" s="84"/>
      <c r="AI1066" s="84"/>
      <c r="AJ1066" s="38"/>
    </row>
    <row r="1067" spans="1:36" s="9" customFormat="1" ht="23.25" customHeight="1" x14ac:dyDescent="0.3">
      <c r="A1067" s="322">
        <v>6</v>
      </c>
      <c r="B1067" s="394" t="s">
        <v>666</v>
      </c>
      <c r="C1067" s="219">
        <f t="shared" si="164"/>
        <v>1977004.28</v>
      </c>
      <c r="D1067" s="147"/>
      <c r="E1067" s="220"/>
      <c r="F1067" s="147"/>
      <c r="G1067" s="147">
        <v>649.66999999999996</v>
      </c>
      <c r="H1067" s="147">
        <v>1977004.28</v>
      </c>
      <c r="I1067" s="147"/>
      <c r="J1067" s="147"/>
      <c r="K1067" s="147"/>
      <c r="L1067" s="147"/>
      <c r="M1067" s="147"/>
      <c r="N1067" s="147"/>
      <c r="O1067" s="147"/>
      <c r="P1067" s="219"/>
      <c r="Q1067" s="147"/>
      <c r="R1067" s="43"/>
      <c r="S1067" s="84"/>
      <c r="T1067" s="218"/>
      <c r="U1067" s="221"/>
      <c r="V1067" s="221"/>
      <c r="W1067" s="222"/>
      <c r="X1067" s="221"/>
      <c r="Y1067" s="84"/>
      <c r="Z1067" s="84"/>
      <c r="AA1067" s="84"/>
      <c r="AB1067" s="84"/>
      <c r="AC1067" s="84"/>
      <c r="AD1067" s="84"/>
      <c r="AE1067" s="84"/>
      <c r="AF1067" s="84"/>
      <c r="AG1067" s="84"/>
      <c r="AH1067" s="84"/>
      <c r="AI1067" s="221"/>
      <c r="AJ1067" s="38"/>
    </row>
    <row r="1068" spans="1:36" s="9" customFormat="1" ht="22.5" customHeight="1" x14ac:dyDescent="0.3">
      <c r="A1068" s="216" t="s">
        <v>674</v>
      </c>
      <c r="B1068" s="321"/>
      <c r="C1068" s="217">
        <f t="shared" ref="C1068:Q1068" si="165">SUM(C1069:C1076)</f>
        <v>10849376.92</v>
      </c>
      <c r="D1068" s="217">
        <f t="shared" si="165"/>
        <v>433010</v>
      </c>
      <c r="E1068" s="223">
        <f t="shared" si="165"/>
        <v>0</v>
      </c>
      <c r="F1068" s="217">
        <f t="shared" si="165"/>
        <v>0</v>
      </c>
      <c r="G1068" s="217">
        <f t="shared" si="165"/>
        <v>0</v>
      </c>
      <c r="H1068" s="217">
        <f t="shared" si="165"/>
        <v>0</v>
      </c>
      <c r="I1068" s="217">
        <f t="shared" si="165"/>
        <v>0</v>
      </c>
      <c r="J1068" s="217">
        <f t="shared" si="165"/>
        <v>0</v>
      </c>
      <c r="K1068" s="217">
        <f t="shared" si="165"/>
        <v>3390.5</v>
      </c>
      <c r="L1068" s="217">
        <f t="shared" si="165"/>
        <v>2475673.12</v>
      </c>
      <c r="M1068" s="217">
        <f t="shared" si="165"/>
        <v>160</v>
      </c>
      <c r="N1068" s="217">
        <f t="shared" si="165"/>
        <v>49703</v>
      </c>
      <c r="O1068" s="217">
        <f t="shared" si="165"/>
        <v>2117.6999999999998</v>
      </c>
      <c r="P1068" s="217">
        <f t="shared" si="165"/>
        <v>3023231.24</v>
      </c>
      <c r="Q1068" s="217">
        <f t="shared" si="165"/>
        <v>4867759.5600000005</v>
      </c>
      <c r="R1068" s="43"/>
      <c r="S1068" s="84"/>
      <c r="T1068" s="224"/>
      <c r="U1068" s="221"/>
      <c r="V1068" s="221"/>
      <c r="W1068" s="222"/>
      <c r="X1068" s="221"/>
      <c r="Y1068" s="221"/>
      <c r="Z1068" s="221"/>
      <c r="AA1068" s="222"/>
      <c r="AB1068" s="221"/>
      <c r="AC1068" s="222"/>
      <c r="AD1068" s="221"/>
      <c r="AE1068" s="222"/>
      <c r="AF1068" s="221"/>
      <c r="AG1068" s="222"/>
      <c r="AH1068" s="221"/>
      <c r="AI1068" s="221"/>
      <c r="AJ1068" s="38"/>
    </row>
    <row r="1069" spans="1:36" s="9" customFormat="1" ht="22.5" customHeight="1" x14ac:dyDescent="0.3">
      <c r="A1069" s="322">
        <v>1</v>
      </c>
      <c r="B1069" s="394" t="s">
        <v>172</v>
      </c>
      <c r="C1069" s="219">
        <f t="shared" ref="C1069:C1076" si="166">D1069+F1069+H1069+J1069+L1069+N1069+P1069+Q1069</f>
        <v>1417759.56</v>
      </c>
      <c r="D1069" s="147"/>
      <c r="E1069" s="220"/>
      <c r="F1069" s="147"/>
      <c r="G1069" s="147"/>
      <c r="H1069" s="147"/>
      <c r="I1069" s="147"/>
      <c r="J1069" s="147"/>
      <c r="K1069" s="147"/>
      <c r="L1069" s="147"/>
      <c r="M1069" s="147"/>
      <c r="N1069" s="147"/>
      <c r="O1069" s="147"/>
      <c r="P1069" s="219"/>
      <c r="Q1069" s="147">
        <v>1417759.56</v>
      </c>
      <c r="R1069" s="43"/>
      <c r="S1069" s="84"/>
      <c r="T1069" s="218"/>
      <c r="U1069" s="221"/>
      <c r="V1069" s="221"/>
      <c r="W1069" s="222"/>
      <c r="X1069" s="221"/>
      <c r="Y1069" s="221"/>
      <c r="Z1069" s="221"/>
      <c r="AA1069" s="222"/>
      <c r="AB1069" s="221"/>
      <c r="AC1069" s="222"/>
      <c r="AD1069" s="221"/>
      <c r="AE1069" s="222"/>
      <c r="AF1069" s="221"/>
      <c r="AG1069" s="222"/>
      <c r="AH1069" s="221"/>
      <c r="AI1069" s="221"/>
      <c r="AJ1069" s="38"/>
    </row>
    <row r="1070" spans="1:36" s="9" customFormat="1" ht="23.25" customHeight="1" x14ac:dyDescent="0.3">
      <c r="A1070" s="322">
        <v>2</v>
      </c>
      <c r="B1070" s="394" t="s">
        <v>699</v>
      </c>
      <c r="C1070" s="219">
        <f t="shared" si="166"/>
        <v>1350000</v>
      </c>
      <c r="D1070" s="147"/>
      <c r="E1070" s="220"/>
      <c r="F1070" s="147"/>
      <c r="G1070" s="147"/>
      <c r="H1070" s="147"/>
      <c r="I1070" s="147"/>
      <c r="J1070" s="147"/>
      <c r="K1070" s="147"/>
      <c r="L1070" s="147"/>
      <c r="M1070" s="147"/>
      <c r="N1070" s="147"/>
      <c r="O1070" s="147"/>
      <c r="P1070" s="219"/>
      <c r="Q1070" s="147">
        <v>1350000</v>
      </c>
      <c r="R1070" s="43"/>
      <c r="S1070" s="84"/>
      <c r="T1070" s="218"/>
      <c r="U1070" s="221"/>
      <c r="V1070" s="221"/>
      <c r="W1070" s="222"/>
      <c r="X1070" s="221"/>
      <c r="Y1070" s="221"/>
      <c r="Z1070" s="221"/>
      <c r="AA1070" s="84"/>
      <c r="AB1070" s="84"/>
      <c r="AC1070" s="84"/>
      <c r="AD1070" s="84"/>
      <c r="AE1070" s="84"/>
      <c r="AF1070" s="84"/>
      <c r="AG1070" s="84"/>
      <c r="AH1070" s="84"/>
      <c r="AI1070" s="84"/>
      <c r="AJ1070" s="38"/>
    </row>
    <row r="1071" spans="1:36" s="9" customFormat="1" ht="22.5" customHeight="1" x14ac:dyDescent="0.3">
      <c r="A1071" s="322">
        <v>3</v>
      </c>
      <c r="B1071" s="394" t="s">
        <v>667</v>
      </c>
      <c r="C1071" s="219">
        <f t="shared" si="166"/>
        <v>2105416.12</v>
      </c>
      <c r="D1071" s="147"/>
      <c r="E1071" s="220"/>
      <c r="F1071" s="147"/>
      <c r="G1071" s="147"/>
      <c r="H1071" s="147"/>
      <c r="I1071" s="147"/>
      <c r="J1071" s="147"/>
      <c r="K1071" s="147">
        <v>2137.5</v>
      </c>
      <c r="L1071" s="147">
        <v>2105416.12</v>
      </c>
      <c r="M1071" s="147"/>
      <c r="N1071" s="147"/>
      <c r="O1071" s="147"/>
      <c r="P1071" s="219"/>
      <c r="Q1071" s="147"/>
      <c r="R1071" s="43"/>
      <c r="S1071" s="84"/>
      <c r="T1071" s="218"/>
      <c r="U1071" s="84"/>
      <c r="V1071" s="84"/>
      <c r="W1071" s="84"/>
      <c r="X1071" s="84"/>
      <c r="Y1071" s="84"/>
      <c r="Z1071" s="84"/>
      <c r="AA1071" s="84"/>
      <c r="AB1071" s="84"/>
      <c r="AC1071" s="84"/>
      <c r="AD1071" s="84"/>
      <c r="AE1071" s="84"/>
      <c r="AF1071" s="84"/>
      <c r="AG1071" s="84"/>
      <c r="AH1071" s="84"/>
      <c r="AI1071" s="84"/>
      <c r="AJ1071" s="38"/>
    </row>
    <row r="1072" spans="1:36" s="9" customFormat="1" ht="23.25" customHeight="1" x14ac:dyDescent="0.3">
      <c r="A1072" s="322">
        <v>4</v>
      </c>
      <c r="B1072" s="394" t="s">
        <v>173</v>
      </c>
      <c r="C1072" s="219">
        <f t="shared" si="166"/>
        <v>896954.24</v>
      </c>
      <c r="D1072" s="147"/>
      <c r="E1072" s="220"/>
      <c r="F1072" s="147"/>
      <c r="G1072" s="147"/>
      <c r="H1072" s="147"/>
      <c r="I1072" s="147"/>
      <c r="J1072" s="147"/>
      <c r="K1072" s="147"/>
      <c r="L1072" s="147"/>
      <c r="M1072" s="147"/>
      <c r="N1072" s="147"/>
      <c r="O1072" s="147">
        <v>364</v>
      </c>
      <c r="P1072" s="219">
        <v>896954.24</v>
      </c>
      <c r="Q1072" s="147"/>
      <c r="R1072" s="43"/>
      <c r="S1072" s="84"/>
      <c r="T1072" s="218"/>
      <c r="U1072" s="84"/>
      <c r="V1072" s="84"/>
      <c r="W1072" s="84"/>
      <c r="X1072" s="84"/>
      <c r="Y1072" s="84"/>
      <c r="Z1072" s="84"/>
      <c r="AA1072" s="84"/>
      <c r="AB1072" s="84"/>
      <c r="AC1072" s="84"/>
      <c r="AD1072" s="84"/>
      <c r="AE1072" s="84"/>
      <c r="AF1072" s="84"/>
      <c r="AG1072" s="84"/>
      <c r="AH1072" s="84"/>
      <c r="AI1072" s="84"/>
      <c r="AJ1072" s="38"/>
    </row>
    <row r="1073" spans="1:36" s="9" customFormat="1" ht="23.25" customHeight="1" x14ac:dyDescent="0.3">
      <c r="A1073" s="322">
        <v>5</v>
      </c>
      <c r="B1073" s="318" t="s">
        <v>174</v>
      </c>
      <c r="C1073" s="219">
        <f t="shared" si="166"/>
        <v>1200000</v>
      </c>
      <c r="D1073" s="147"/>
      <c r="E1073" s="220"/>
      <c r="F1073" s="147"/>
      <c r="G1073" s="147"/>
      <c r="H1073" s="147"/>
      <c r="I1073" s="147"/>
      <c r="J1073" s="147"/>
      <c r="K1073" s="147"/>
      <c r="L1073" s="147"/>
      <c r="M1073" s="147"/>
      <c r="N1073" s="147"/>
      <c r="O1073" s="147">
        <v>500.7</v>
      </c>
      <c r="P1073" s="219">
        <v>1200000</v>
      </c>
      <c r="Q1073" s="147"/>
      <c r="R1073" s="43"/>
      <c r="S1073" s="84"/>
      <c r="T1073" s="218"/>
      <c r="U1073" s="221"/>
      <c r="V1073" s="221"/>
      <c r="W1073" s="222"/>
      <c r="X1073" s="221"/>
      <c r="Y1073" s="84"/>
      <c r="Z1073" s="84"/>
      <c r="AA1073" s="84"/>
      <c r="AB1073" s="84"/>
      <c r="AC1073" s="84"/>
      <c r="AD1073" s="84"/>
      <c r="AE1073" s="84"/>
      <c r="AF1073" s="84"/>
      <c r="AG1073" s="84"/>
      <c r="AH1073" s="84"/>
      <c r="AI1073" s="221"/>
      <c r="AJ1073" s="38"/>
    </row>
    <row r="1074" spans="1:36" s="9" customFormat="1" ht="23.25" customHeight="1" x14ac:dyDescent="0.3">
      <c r="A1074" s="322">
        <v>6</v>
      </c>
      <c r="B1074" s="318" t="s">
        <v>176</v>
      </c>
      <c r="C1074" s="219">
        <f t="shared" si="166"/>
        <v>1346237</v>
      </c>
      <c r="D1074" s="147"/>
      <c r="E1074" s="220"/>
      <c r="F1074" s="147"/>
      <c r="G1074" s="147"/>
      <c r="H1074" s="147"/>
      <c r="I1074" s="147"/>
      <c r="J1074" s="147"/>
      <c r="K1074" s="147">
        <v>1253</v>
      </c>
      <c r="L1074" s="147">
        <v>370257</v>
      </c>
      <c r="M1074" s="147">
        <v>160</v>
      </c>
      <c r="N1074" s="147">
        <v>49703</v>
      </c>
      <c r="O1074" s="147">
        <v>1253</v>
      </c>
      <c r="P1074" s="219">
        <v>926277</v>
      </c>
      <c r="Q1074" s="147"/>
      <c r="R1074" s="43"/>
      <c r="S1074" s="84"/>
      <c r="T1074" s="218"/>
      <c r="U1074" s="221"/>
      <c r="V1074" s="221"/>
      <c r="W1074" s="222"/>
      <c r="X1074" s="221"/>
      <c r="Y1074" s="84"/>
      <c r="Z1074" s="84"/>
      <c r="AA1074" s="84"/>
      <c r="AB1074" s="84"/>
      <c r="AC1074" s="84"/>
      <c r="AD1074" s="84"/>
      <c r="AE1074" s="84"/>
      <c r="AF1074" s="84"/>
      <c r="AG1074" s="84"/>
      <c r="AH1074" s="84"/>
      <c r="AI1074" s="221"/>
      <c r="AJ1074" s="38"/>
    </row>
    <row r="1075" spans="1:36" s="9" customFormat="1" ht="23.25" customHeight="1" x14ac:dyDescent="0.3">
      <c r="A1075" s="322">
        <v>7</v>
      </c>
      <c r="B1075" s="394" t="s">
        <v>177</v>
      </c>
      <c r="C1075" s="219">
        <f t="shared" si="166"/>
        <v>433010</v>
      </c>
      <c r="D1075" s="147">
        <v>433010</v>
      </c>
      <c r="E1075" s="220"/>
      <c r="F1075" s="147"/>
      <c r="G1075" s="147"/>
      <c r="H1075" s="147"/>
      <c r="I1075" s="147"/>
      <c r="J1075" s="147"/>
      <c r="K1075" s="147"/>
      <c r="L1075" s="147"/>
      <c r="M1075" s="147"/>
      <c r="N1075" s="147"/>
      <c r="O1075" s="147"/>
      <c r="P1075" s="219"/>
      <c r="Q1075" s="147"/>
      <c r="R1075" s="43"/>
      <c r="S1075" s="84"/>
      <c r="T1075" s="218"/>
      <c r="U1075" s="221"/>
      <c r="V1075" s="221"/>
      <c r="W1075" s="222"/>
      <c r="X1075" s="221"/>
      <c r="Y1075" s="84"/>
      <c r="Z1075" s="84"/>
      <c r="AA1075" s="84"/>
      <c r="AB1075" s="84"/>
      <c r="AC1075" s="84"/>
      <c r="AD1075" s="84"/>
      <c r="AE1075" s="84"/>
      <c r="AF1075" s="84"/>
      <c r="AG1075" s="84"/>
      <c r="AH1075" s="84"/>
      <c r="AI1075" s="221"/>
      <c r="AJ1075" s="38"/>
    </row>
    <row r="1076" spans="1:36" s="44" customFormat="1" ht="23.25" customHeight="1" x14ac:dyDescent="0.3">
      <c r="A1076" s="322">
        <v>8</v>
      </c>
      <c r="B1076" s="394" t="s">
        <v>663</v>
      </c>
      <c r="C1076" s="219">
        <f t="shared" si="166"/>
        <v>2100000</v>
      </c>
      <c r="D1076" s="147"/>
      <c r="E1076" s="220"/>
      <c r="F1076" s="147"/>
      <c r="G1076" s="147"/>
      <c r="H1076" s="147"/>
      <c r="I1076" s="147"/>
      <c r="J1076" s="147"/>
      <c r="K1076" s="147"/>
      <c r="L1076" s="147"/>
      <c r="M1076" s="147"/>
      <c r="N1076" s="147"/>
      <c r="O1076" s="147"/>
      <c r="P1076" s="219"/>
      <c r="Q1076" s="147">
        <v>2100000</v>
      </c>
      <c r="R1076" s="42"/>
      <c r="S1076" s="416"/>
      <c r="T1076" s="416"/>
      <c r="U1076" s="416"/>
      <c r="V1076" s="416"/>
      <c r="W1076" s="416"/>
      <c r="X1076" s="416"/>
      <c r="Y1076" s="416"/>
      <c r="Z1076" s="416"/>
      <c r="AA1076" s="416"/>
      <c r="AB1076" s="416"/>
      <c r="AC1076" s="416"/>
      <c r="AD1076" s="416"/>
      <c r="AE1076" s="416"/>
      <c r="AF1076" s="416"/>
      <c r="AG1076" s="416"/>
      <c r="AH1076" s="416"/>
      <c r="AI1076" s="416"/>
      <c r="AJ1076" s="41"/>
    </row>
    <row r="1077" spans="1:36" s="9" customFormat="1" ht="28.5" customHeight="1" x14ac:dyDescent="0.3">
      <c r="A1077" s="3">
        <v>40</v>
      </c>
      <c r="B1077" s="5" t="s">
        <v>90</v>
      </c>
      <c r="C1077" s="33">
        <f t="shared" ref="C1077:Q1077" si="167">C1078+C1080</f>
        <v>650672.39999999991</v>
      </c>
      <c r="D1077" s="16">
        <f t="shared" si="167"/>
        <v>650672.39999999991</v>
      </c>
      <c r="E1077" s="89">
        <f t="shared" si="167"/>
        <v>0</v>
      </c>
      <c r="F1077" s="16">
        <f t="shared" si="167"/>
        <v>0</v>
      </c>
      <c r="G1077" s="16">
        <f t="shared" si="167"/>
        <v>0</v>
      </c>
      <c r="H1077" s="16">
        <f t="shared" si="167"/>
        <v>0</v>
      </c>
      <c r="I1077" s="16">
        <f t="shared" si="167"/>
        <v>0</v>
      </c>
      <c r="J1077" s="16">
        <f t="shared" si="167"/>
        <v>0</v>
      </c>
      <c r="K1077" s="16">
        <f t="shared" si="167"/>
        <v>0</v>
      </c>
      <c r="L1077" s="16">
        <f t="shared" si="167"/>
        <v>0</v>
      </c>
      <c r="M1077" s="16">
        <f t="shared" si="167"/>
        <v>0</v>
      </c>
      <c r="N1077" s="16">
        <f t="shared" si="167"/>
        <v>0</v>
      </c>
      <c r="O1077" s="16">
        <f t="shared" si="167"/>
        <v>0</v>
      </c>
      <c r="P1077" s="33">
        <f t="shared" si="167"/>
        <v>0</v>
      </c>
      <c r="Q1077" s="16">
        <f t="shared" si="167"/>
        <v>0</v>
      </c>
      <c r="R1077" s="43"/>
    </row>
    <row r="1078" spans="1:36" s="9" customFormat="1" ht="28.5" customHeight="1" x14ac:dyDescent="0.3">
      <c r="A1078" s="276" t="s">
        <v>620</v>
      </c>
      <c r="B1078" s="278"/>
      <c r="C1078" s="165">
        <f t="shared" ref="C1078:Q1078" si="168">C1079</f>
        <v>325770.59999999998</v>
      </c>
      <c r="D1078" s="165">
        <f t="shared" si="168"/>
        <v>325770.59999999998</v>
      </c>
      <c r="E1078" s="166">
        <f t="shared" si="168"/>
        <v>0</v>
      </c>
      <c r="F1078" s="165">
        <f t="shared" si="168"/>
        <v>0</v>
      </c>
      <c r="G1078" s="165">
        <f t="shared" si="168"/>
        <v>0</v>
      </c>
      <c r="H1078" s="165">
        <f t="shared" si="168"/>
        <v>0</v>
      </c>
      <c r="I1078" s="165">
        <f t="shared" si="168"/>
        <v>0</v>
      </c>
      <c r="J1078" s="165">
        <f t="shared" si="168"/>
        <v>0</v>
      </c>
      <c r="K1078" s="165">
        <f t="shared" si="168"/>
        <v>0</v>
      </c>
      <c r="L1078" s="165">
        <f t="shared" si="168"/>
        <v>0</v>
      </c>
      <c r="M1078" s="165">
        <f t="shared" si="168"/>
        <v>0</v>
      </c>
      <c r="N1078" s="165">
        <f t="shared" si="168"/>
        <v>0</v>
      </c>
      <c r="O1078" s="165">
        <f t="shared" si="168"/>
        <v>0</v>
      </c>
      <c r="P1078" s="165">
        <f t="shared" si="168"/>
        <v>0</v>
      </c>
      <c r="Q1078" s="167">
        <f t="shared" si="168"/>
        <v>0</v>
      </c>
      <c r="R1078" s="43"/>
    </row>
    <row r="1079" spans="1:36" s="9" customFormat="1" ht="26.25" customHeight="1" x14ac:dyDescent="0.25">
      <c r="A1079" s="313">
        <v>1</v>
      </c>
      <c r="B1079" s="311" t="s">
        <v>697</v>
      </c>
      <c r="C1079" s="30">
        <f>D1079+F1079+H1079+J1079+L1079+N1079+P1079+Q1079</f>
        <v>325770.59999999998</v>
      </c>
      <c r="D1079" s="4">
        <v>325770.59999999998</v>
      </c>
      <c r="E1079" s="88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30"/>
      <c r="Q1079" s="4"/>
      <c r="R1079" s="43"/>
    </row>
    <row r="1080" spans="1:36" s="9" customFormat="1" ht="28.5" customHeight="1" x14ac:dyDescent="0.3">
      <c r="A1080" s="276" t="s">
        <v>621</v>
      </c>
      <c r="B1080" s="278"/>
      <c r="C1080" s="167">
        <f t="shared" ref="C1080:Q1080" si="169">SUM(C1081:C1081)</f>
        <v>324901.8</v>
      </c>
      <c r="D1080" s="167">
        <f t="shared" si="169"/>
        <v>324901.8</v>
      </c>
      <c r="E1080" s="176">
        <f t="shared" si="169"/>
        <v>0</v>
      </c>
      <c r="F1080" s="167">
        <f t="shared" si="169"/>
        <v>0</v>
      </c>
      <c r="G1080" s="167">
        <f t="shared" si="169"/>
        <v>0</v>
      </c>
      <c r="H1080" s="167">
        <f t="shared" si="169"/>
        <v>0</v>
      </c>
      <c r="I1080" s="167">
        <f t="shared" si="169"/>
        <v>0</v>
      </c>
      <c r="J1080" s="167">
        <f t="shared" si="169"/>
        <v>0</v>
      </c>
      <c r="K1080" s="167">
        <f t="shared" si="169"/>
        <v>0</v>
      </c>
      <c r="L1080" s="167">
        <f t="shared" si="169"/>
        <v>0</v>
      </c>
      <c r="M1080" s="167">
        <f t="shared" si="169"/>
        <v>0</v>
      </c>
      <c r="N1080" s="167">
        <f t="shared" si="169"/>
        <v>0</v>
      </c>
      <c r="O1080" s="167">
        <f t="shared" si="169"/>
        <v>0</v>
      </c>
      <c r="P1080" s="167">
        <f t="shared" si="169"/>
        <v>0</v>
      </c>
      <c r="Q1080" s="167">
        <f t="shared" si="169"/>
        <v>0</v>
      </c>
      <c r="R1080" s="43"/>
    </row>
    <row r="1081" spans="1:36" s="9" customFormat="1" ht="25.5" customHeight="1" x14ac:dyDescent="0.25">
      <c r="A1081" s="313">
        <v>1</v>
      </c>
      <c r="B1081" s="311" t="s">
        <v>698</v>
      </c>
      <c r="C1081" s="30">
        <f>D1081+F1081+H1081+J1081+L1081+N1081+P1081+Q1081</f>
        <v>324901.8</v>
      </c>
      <c r="D1081" s="4">
        <v>324901.8</v>
      </c>
      <c r="E1081" s="88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30"/>
      <c r="Q1081" s="4"/>
      <c r="R1081" s="43"/>
    </row>
    <row r="1082" spans="1:36" s="9" customFormat="1" ht="28.5" customHeight="1" x14ac:dyDescent="0.3">
      <c r="A1082" s="3">
        <v>41</v>
      </c>
      <c r="B1082" s="5" t="s">
        <v>91</v>
      </c>
      <c r="C1082" s="33">
        <f t="shared" ref="C1082:Q1082" si="170">C1083+C1085+C1087</f>
        <v>10433998.41</v>
      </c>
      <c r="D1082" s="33">
        <f t="shared" si="170"/>
        <v>0</v>
      </c>
      <c r="E1082" s="90">
        <f t="shared" si="170"/>
        <v>0</v>
      </c>
      <c r="F1082" s="33">
        <f t="shared" si="170"/>
        <v>0</v>
      </c>
      <c r="G1082" s="33">
        <f t="shared" si="170"/>
        <v>1350.6100000000001</v>
      </c>
      <c r="H1082" s="33">
        <f t="shared" si="170"/>
        <v>4880678.67</v>
      </c>
      <c r="I1082" s="33">
        <f t="shared" si="170"/>
        <v>0</v>
      </c>
      <c r="J1082" s="33">
        <f t="shared" si="170"/>
        <v>0</v>
      </c>
      <c r="K1082" s="33">
        <f t="shared" si="170"/>
        <v>0</v>
      </c>
      <c r="L1082" s="33">
        <f t="shared" si="170"/>
        <v>0</v>
      </c>
      <c r="M1082" s="33">
        <f t="shared" si="170"/>
        <v>0</v>
      </c>
      <c r="N1082" s="33">
        <f t="shared" si="170"/>
        <v>0</v>
      </c>
      <c r="O1082" s="33">
        <f t="shared" si="170"/>
        <v>1888.4</v>
      </c>
      <c r="P1082" s="33">
        <f t="shared" si="170"/>
        <v>4653319.74</v>
      </c>
      <c r="Q1082" s="16">
        <f t="shared" si="170"/>
        <v>900000</v>
      </c>
      <c r="R1082" s="43"/>
    </row>
    <row r="1083" spans="1:36" s="44" customFormat="1" ht="28.5" customHeight="1" x14ac:dyDescent="0.3">
      <c r="A1083" s="225" t="s">
        <v>671</v>
      </c>
      <c r="B1083" s="323"/>
      <c r="C1083" s="62">
        <f t="shared" ref="C1083:Q1083" si="171">SUM(C1084:C1084)</f>
        <v>2383488.33</v>
      </c>
      <c r="D1083" s="62">
        <f t="shared" si="171"/>
        <v>0</v>
      </c>
      <c r="E1083" s="95">
        <f t="shared" si="171"/>
        <v>0</v>
      </c>
      <c r="F1083" s="62">
        <f t="shared" si="171"/>
        <v>0</v>
      </c>
      <c r="G1083" s="62">
        <f t="shared" si="171"/>
        <v>530</v>
      </c>
      <c r="H1083" s="62">
        <f t="shared" si="171"/>
        <v>2383488.33</v>
      </c>
      <c r="I1083" s="62">
        <f t="shared" si="171"/>
        <v>0</v>
      </c>
      <c r="J1083" s="62">
        <f t="shared" si="171"/>
        <v>0</v>
      </c>
      <c r="K1083" s="62">
        <f t="shared" si="171"/>
        <v>0</v>
      </c>
      <c r="L1083" s="62">
        <f t="shared" si="171"/>
        <v>0</v>
      </c>
      <c r="M1083" s="62">
        <f t="shared" si="171"/>
        <v>0</v>
      </c>
      <c r="N1083" s="62">
        <f t="shared" si="171"/>
        <v>0</v>
      </c>
      <c r="O1083" s="62">
        <f t="shared" si="171"/>
        <v>0</v>
      </c>
      <c r="P1083" s="62">
        <f t="shared" si="171"/>
        <v>0</v>
      </c>
      <c r="Q1083" s="31">
        <f t="shared" si="171"/>
        <v>0</v>
      </c>
      <c r="R1083" s="42"/>
    </row>
    <row r="1084" spans="1:36" s="9" customFormat="1" ht="24.75" customHeight="1" x14ac:dyDescent="0.25">
      <c r="A1084" s="324">
        <v>1</v>
      </c>
      <c r="B1084" s="325" t="s">
        <v>658</v>
      </c>
      <c r="C1084" s="110">
        <f>D1084+F1084+H1084+J1084+L1084+N1084+P1084+Q1084</f>
        <v>2383488.33</v>
      </c>
      <c r="D1084" s="8"/>
      <c r="E1084" s="87"/>
      <c r="F1084" s="8"/>
      <c r="G1084" s="8">
        <v>530</v>
      </c>
      <c r="H1084" s="8">
        <v>2383488.33</v>
      </c>
      <c r="I1084" s="8"/>
      <c r="J1084" s="8"/>
      <c r="K1084" s="8"/>
      <c r="L1084" s="8"/>
      <c r="M1084" s="8"/>
      <c r="N1084" s="8"/>
      <c r="O1084" s="8"/>
      <c r="P1084" s="110"/>
      <c r="Q1084" s="8"/>
      <c r="R1084" s="43"/>
    </row>
    <row r="1085" spans="1:36" s="9" customFormat="1" ht="28.5" customHeight="1" x14ac:dyDescent="0.3">
      <c r="A1085" s="276" t="s">
        <v>881</v>
      </c>
      <c r="B1085" s="278"/>
      <c r="C1085" s="167">
        <f t="shared" ref="C1085:Q1085" si="172">SUM(C1086)</f>
        <v>2326659.87</v>
      </c>
      <c r="D1085" s="167">
        <f t="shared" si="172"/>
        <v>0</v>
      </c>
      <c r="E1085" s="176">
        <f t="shared" si="172"/>
        <v>0</v>
      </c>
      <c r="F1085" s="167">
        <f t="shared" si="172"/>
        <v>0</v>
      </c>
      <c r="G1085" s="167">
        <f t="shared" si="172"/>
        <v>0</v>
      </c>
      <c r="H1085" s="167">
        <f t="shared" si="172"/>
        <v>0</v>
      </c>
      <c r="I1085" s="167">
        <f t="shared" si="172"/>
        <v>0</v>
      </c>
      <c r="J1085" s="167">
        <f t="shared" si="172"/>
        <v>0</v>
      </c>
      <c r="K1085" s="167">
        <f t="shared" si="172"/>
        <v>0</v>
      </c>
      <c r="L1085" s="167">
        <f t="shared" si="172"/>
        <v>0</v>
      </c>
      <c r="M1085" s="167">
        <f t="shared" si="172"/>
        <v>0</v>
      </c>
      <c r="N1085" s="167">
        <f t="shared" si="172"/>
        <v>0</v>
      </c>
      <c r="O1085" s="167">
        <f t="shared" si="172"/>
        <v>944.2</v>
      </c>
      <c r="P1085" s="167">
        <f t="shared" si="172"/>
        <v>2326659.87</v>
      </c>
      <c r="Q1085" s="167">
        <f t="shared" si="172"/>
        <v>0</v>
      </c>
      <c r="R1085" s="43"/>
    </row>
    <row r="1086" spans="1:36" s="9" customFormat="1" ht="43.5" customHeight="1" x14ac:dyDescent="0.25">
      <c r="A1086" s="324">
        <v>1</v>
      </c>
      <c r="B1086" s="396" t="s">
        <v>1191</v>
      </c>
      <c r="C1086" s="110">
        <f>D1086+F1086+H1086+J1086+L1086+N1086+P1086+Q1086</f>
        <v>2326659.87</v>
      </c>
      <c r="D1086" s="8"/>
      <c r="E1086" s="87"/>
      <c r="F1086" s="8"/>
      <c r="G1086" s="8"/>
      <c r="H1086" s="8"/>
      <c r="I1086" s="8"/>
      <c r="J1086" s="8"/>
      <c r="K1086" s="8"/>
      <c r="L1086" s="8"/>
      <c r="M1086" s="8"/>
      <c r="N1086" s="8"/>
      <c r="O1086" s="8">
        <v>944.2</v>
      </c>
      <c r="P1086" s="110">
        <v>2326659.87</v>
      </c>
      <c r="Q1086" s="8"/>
      <c r="R1086" s="43"/>
    </row>
    <row r="1087" spans="1:36" s="44" customFormat="1" ht="28.5" customHeight="1" x14ac:dyDescent="0.3">
      <c r="A1087" s="226" t="s">
        <v>672</v>
      </c>
      <c r="B1087" s="226"/>
      <c r="C1087" s="62">
        <f t="shared" ref="C1087:Q1087" si="173">SUM(C1088:C1092)</f>
        <v>5723850.2100000009</v>
      </c>
      <c r="D1087" s="62">
        <f t="shared" si="173"/>
        <v>0</v>
      </c>
      <c r="E1087" s="95">
        <f t="shared" si="173"/>
        <v>0</v>
      </c>
      <c r="F1087" s="62">
        <f t="shared" si="173"/>
        <v>0</v>
      </c>
      <c r="G1087" s="62">
        <f t="shared" si="173"/>
        <v>820.61</v>
      </c>
      <c r="H1087" s="62">
        <f t="shared" si="173"/>
        <v>2497190.34</v>
      </c>
      <c r="I1087" s="62">
        <f t="shared" si="173"/>
        <v>0</v>
      </c>
      <c r="J1087" s="62">
        <f t="shared" si="173"/>
        <v>0</v>
      </c>
      <c r="K1087" s="62">
        <f t="shared" si="173"/>
        <v>0</v>
      </c>
      <c r="L1087" s="62">
        <f t="shared" si="173"/>
        <v>0</v>
      </c>
      <c r="M1087" s="62">
        <f t="shared" si="173"/>
        <v>0</v>
      </c>
      <c r="N1087" s="62">
        <f t="shared" si="173"/>
        <v>0</v>
      </c>
      <c r="O1087" s="62">
        <f t="shared" si="173"/>
        <v>944.2</v>
      </c>
      <c r="P1087" s="62">
        <f t="shared" si="173"/>
        <v>2326659.87</v>
      </c>
      <c r="Q1087" s="31">
        <f t="shared" si="173"/>
        <v>900000</v>
      </c>
      <c r="R1087" s="42"/>
    </row>
    <row r="1088" spans="1:36" s="9" customFormat="1" ht="23.25" customHeight="1" x14ac:dyDescent="0.25">
      <c r="A1088" s="324">
        <v>1</v>
      </c>
      <c r="B1088" s="397" t="s">
        <v>659</v>
      </c>
      <c r="C1088" s="110">
        <f>D1088+F1088+H1088+J1088+L1088+N1088+P1088+Q1088</f>
        <v>774953.3</v>
      </c>
      <c r="D1088" s="8"/>
      <c r="E1088" s="87"/>
      <c r="F1088" s="8"/>
      <c r="G1088" s="8">
        <v>254.66</v>
      </c>
      <c r="H1088" s="8">
        <v>774953.3</v>
      </c>
      <c r="I1088" s="8"/>
      <c r="J1088" s="8"/>
      <c r="K1088" s="8"/>
      <c r="L1088" s="8"/>
      <c r="M1088" s="8"/>
      <c r="N1088" s="8"/>
      <c r="O1088" s="8"/>
      <c r="P1088" s="110"/>
      <c r="Q1088" s="8"/>
      <c r="R1088" s="43"/>
    </row>
    <row r="1089" spans="1:19" s="9" customFormat="1" ht="23.25" customHeight="1" x14ac:dyDescent="0.25">
      <c r="A1089" s="324">
        <v>2</v>
      </c>
      <c r="B1089" s="398" t="s">
        <v>661</v>
      </c>
      <c r="C1089" s="110">
        <f>D1089+F1089+H1089+J1089+L1089+N1089+P1089+Q1089</f>
        <v>869319.52</v>
      </c>
      <c r="D1089" s="8"/>
      <c r="E1089" s="87"/>
      <c r="F1089" s="8"/>
      <c r="G1089" s="8">
        <v>285.67</v>
      </c>
      <c r="H1089" s="8">
        <v>869319.52</v>
      </c>
      <c r="I1089" s="8"/>
      <c r="J1089" s="8"/>
      <c r="K1089" s="8"/>
      <c r="L1089" s="8"/>
      <c r="M1089" s="8"/>
      <c r="N1089" s="8"/>
      <c r="O1089" s="8"/>
      <c r="P1089" s="110"/>
      <c r="Q1089" s="8"/>
      <c r="R1089" s="43"/>
    </row>
    <row r="1090" spans="1:19" s="9" customFormat="1" ht="39.75" customHeight="1" x14ac:dyDescent="0.25">
      <c r="A1090" s="324">
        <v>3</v>
      </c>
      <c r="B1090" s="396" t="s">
        <v>696</v>
      </c>
      <c r="C1090" s="110">
        <f>D1090+F1090+H1090+J1090+L1090+N1090+P1090+Q1090</f>
        <v>900000</v>
      </c>
      <c r="D1090" s="8"/>
      <c r="E1090" s="87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110"/>
      <c r="Q1090" s="8">
        <v>900000</v>
      </c>
      <c r="R1090" s="43"/>
    </row>
    <row r="1091" spans="1:19" s="9" customFormat="1" ht="42" customHeight="1" x14ac:dyDescent="0.25">
      <c r="A1091" s="324">
        <v>4</v>
      </c>
      <c r="B1091" s="399" t="s">
        <v>1190</v>
      </c>
      <c r="C1091" s="110">
        <f>D1091+F1091+H1091+J1091+L1091+N1091+P1091+Q1091</f>
        <v>2326659.87</v>
      </c>
      <c r="D1091" s="8"/>
      <c r="E1091" s="87"/>
      <c r="F1091" s="8"/>
      <c r="G1091" s="8"/>
      <c r="H1091" s="8"/>
      <c r="I1091" s="8"/>
      <c r="J1091" s="8"/>
      <c r="K1091" s="8"/>
      <c r="L1091" s="8"/>
      <c r="M1091" s="8"/>
      <c r="N1091" s="8"/>
      <c r="O1091" s="8">
        <v>944.2</v>
      </c>
      <c r="P1091" s="110">
        <v>2326659.87</v>
      </c>
      <c r="Q1091" s="8"/>
      <c r="R1091" s="43"/>
    </row>
    <row r="1092" spans="1:19" s="9" customFormat="1" ht="27" customHeight="1" x14ac:dyDescent="0.25">
      <c r="A1092" s="324">
        <v>5</v>
      </c>
      <c r="B1092" s="397" t="s">
        <v>660</v>
      </c>
      <c r="C1092" s="110">
        <f>D1092+F1092+H1092+J1092+L1092+N1092+P1092+Q1092</f>
        <v>852917.52</v>
      </c>
      <c r="D1092" s="8"/>
      <c r="E1092" s="87"/>
      <c r="F1092" s="8"/>
      <c r="G1092" s="8">
        <v>280.27999999999997</v>
      </c>
      <c r="H1092" s="8">
        <v>852917.52</v>
      </c>
      <c r="I1092" s="8"/>
      <c r="J1092" s="8"/>
      <c r="K1092" s="8"/>
      <c r="L1092" s="8"/>
      <c r="M1092" s="8"/>
      <c r="N1092" s="8"/>
      <c r="O1092" s="8"/>
      <c r="P1092" s="110"/>
      <c r="Q1092" s="8"/>
      <c r="R1092" s="43"/>
    </row>
    <row r="1093" spans="1:19" s="9" customFormat="1" ht="30.75" customHeight="1" x14ac:dyDescent="0.3">
      <c r="A1093" s="3">
        <v>42</v>
      </c>
      <c r="B1093" s="5" t="s">
        <v>92</v>
      </c>
      <c r="C1093" s="33">
        <f t="shared" ref="C1093:Q1093" si="174">C1094+C1097</f>
        <v>5166151.91</v>
      </c>
      <c r="D1093" s="33">
        <f t="shared" si="174"/>
        <v>1275924.24</v>
      </c>
      <c r="E1093" s="90">
        <f t="shared" si="174"/>
        <v>0</v>
      </c>
      <c r="F1093" s="33">
        <f t="shared" si="174"/>
        <v>0</v>
      </c>
      <c r="G1093" s="33">
        <f t="shared" si="174"/>
        <v>488.23</v>
      </c>
      <c r="H1093" s="33">
        <f t="shared" si="174"/>
        <v>2422126.67</v>
      </c>
      <c r="I1093" s="33">
        <f t="shared" si="174"/>
        <v>0</v>
      </c>
      <c r="J1093" s="33">
        <f t="shared" si="174"/>
        <v>0</v>
      </c>
      <c r="K1093" s="33">
        <f t="shared" si="174"/>
        <v>0</v>
      </c>
      <c r="L1093" s="33">
        <f t="shared" si="174"/>
        <v>0</v>
      </c>
      <c r="M1093" s="33">
        <f t="shared" si="174"/>
        <v>112.24</v>
      </c>
      <c r="N1093" s="33">
        <f t="shared" si="174"/>
        <v>418862</v>
      </c>
      <c r="O1093" s="33">
        <f t="shared" si="174"/>
        <v>436.8</v>
      </c>
      <c r="P1093" s="33">
        <f t="shared" si="174"/>
        <v>1049239</v>
      </c>
      <c r="Q1093" s="16">
        <f t="shared" si="174"/>
        <v>0</v>
      </c>
      <c r="R1093" s="48"/>
      <c r="S1093" s="38"/>
    </row>
    <row r="1094" spans="1:19" s="50" customFormat="1" x14ac:dyDescent="0.3">
      <c r="A1094" s="279" t="s">
        <v>623</v>
      </c>
      <c r="B1094" s="311"/>
      <c r="C1094" s="167">
        <f t="shared" ref="C1094:Q1094" si="175">SUM(C1095:C1096)</f>
        <v>2552504.67</v>
      </c>
      <c r="D1094" s="167">
        <f t="shared" si="175"/>
        <v>130378</v>
      </c>
      <c r="E1094" s="176">
        <f t="shared" si="175"/>
        <v>0</v>
      </c>
      <c r="F1094" s="167">
        <f t="shared" si="175"/>
        <v>0</v>
      </c>
      <c r="G1094" s="167">
        <f t="shared" si="175"/>
        <v>488.23</v>
      </c>
      <c r="H1094" s="167">
        <f t="shared" si="175"/>
        <v>2422126.67</v>
      </c>
      <c r="I1094" s="167">
        <f t="shared" si="175"/>
        <v>0</v>
      </c>
      <c r="J1094" s="167">
        <f t="shared" si="175"/>
        <v>0</v>
      </c>
      <c r="K1094" s="167">
        <f t="shared" si="175"/>
        <v>0</v>
      </c>
      <c r="L1094" s="167">
        <f t="shared" si="175"/>
        <v>0</v>
      </c>
      <c r="M1094" s="167">
        <f t="shared" si="175"/>
        <v>0</v>
      </c>
      <c r="N1094" s="167">
        <f t="shared" si="175"/>
        <v>0</v>
      </c>
      <c r="O1094" s="167">
        <f t="shared" si="175"/>
        <v>0</v>
      </c>
      <c r="P1094" s="167">
        <f t="shared" si="175"/>
        <v>0</v>
      </c>
      <c r="Q1094" s="167">
        <f t="shared" si="175"/>
        <v>0</v>
      </c>
      <c r="R1094" s="23"/>
    </row>
    <row r="1095" spans="1:19" s="50" customFormat="1" ht="21" customHeight="1" x14ac:dyDescent="0.2">
      <c r="A1095" s="254">
        <v>1</v>
      </c>
      <c r="B1095" s="172" t="s">
        <v>879</v>
      </c>
      <c r="C1095" s="30">
        <f>D1095+F1095+H1095+J1095+L1095+N1095+P1095+Q1095</f>
        <v>2422126.67</v>
      </c>
      <c r="D1095" s="4"/>
      <c r="E1095" s="88"/>
      <c r="F1095" s="4"/>
      <c r="G1095" s="4">
        <v>488.23</v>
      </c>
      <c r="H1095" s="4">
        <v>2422126.67</v>
      </c>
      <c r="I1095" s="4"/>
      <c r="J1095" s="4"/>
      <c r="K1095" s="4"/>
      <c r="L1095" s="4"/>
      <c r="M1095" s="4"/>
      <c r="N1095" s="4"/>
      <c r="O1095" s="4"/>
      <c r="P1095" s="30"/>
      <c r="Q1095" s="4"/>
      <c r="R1095" s="23"/>
    </row>
    <row r="1096" spans="1:19" s="50" customFormat="1" ht="21" customHeight="1" x14ac:dyDescent="0.2">
      <c r="A1096" s="254">
        <v>2</v>
      </c>
      <c r="B1096" s="172" t="s">
        <v>1142</v>
      </c>
      <c r="C1096" s="30">
        <f>D1096+F1096+H1096+J1096+L1096+N1096+P1096+Q1096</f>
        <v>130378</v>
      </c>
      <c r="D1096" s="4">
        <v>130378</v>
      </c>
      <c r="E1096" s="88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30"/>
      <c r="Q1096" s="4"/>
      <c r="R1096" s="23"/>
    </row>
    <row r="1097" spans="1:19" s="50" customFormat="1" x14ac:dyDescent="0.3">
      <c r="A1097" s="279" t="s">
        <v>624</v>
      </c>
      <c r="B1097" s="311"/>
      <c r="C1097" s="167">
        <f t="shared" ref="C1097:Q1097" si="176">SUM(C1098:C1100)</f>
        <v>2613647.2400000002</v>
      </c>
      <c r="D1097" s="167">
        <f t="shared" si="176"/>
        <v>1145546.24</v>
      </c>
      <c r="E1097" s="176">
        <f t="shared" si="176"/>
        <v>0</v>
      </c>
      <c r="F1097" s="167">
        <f t="shared" si="176"/>
        <v>0</v>
      </c>
      <c r="G1097" s="167">
        <f t="shared" si="176"/>
        <v>0</v>
      </c>
      <c r="H1097" s="167">
        <f t="shared" si="176"/>
        <v>0</v>
      </c>
      <c r="I1097" s="167">
        <f t="shared" si="176"/>
        <v>0</v>
      </c>
      <c r="J1097" s="167">
        <f t="shared" si="176"/>
        <v>0</v>
      </c>
      <c r="K1097" s="167">
        <f t="shared" si="176"/>
        <v>0</v>
      </c>
      <c r="L1097" s="167">
        <f t="shared" si="176"/>
        <v>0</v>
      </c>
      <c r="M1097" s="167">
        <f t="shared" si="176"/>
        <v>112.24</v>
      </c>
      <c r="N1097" s="167">
        <f t="shared" si="176"/>
        <v>418862</v>
      </c>
      <c r="O1097" s="167">
        <f t="shared" si="176"/>
        <v>436.8</v>
      </c>
      <c r="P1097" s="167">
        <f t="shared" si="176"/>
        <v>1049239</v>
      </c>
      <c r="Q1097" s="167">
        <f t="shared" si="176"/>
        <v>0</v>
      </c>
      <c r="R1097" s="23"/>
    </row>
    <row r="1098" spans="1:19" s="50" customFormat="1" ht="21" customHeight="1" x14ac:dyDescent="0.2">
      <c r="A1098" s="254">
        <v>1</v>
      </c>
      <c r="B1098" s="172" t="s">
        <v>1159</v>
      </c>
      <c r="C1098" s="30">
        <f>D1098+F1098+H1098+J1098+L1098+N1098+P1098+Q1098</f>
        <v>470723.24</v>
      </c>
      <c r="D1098" s="4">
        <v>470723.24</v>
      </c>
      <c r="E1098" s="88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30"/>
      <c r="Q1098" s="4"/>
      <c r="R1098" s="23"/>
    </row>
    <row r="1099" spans="1:19" s="50" customFormat="1" ht="37.5" customHeight="1" x14ac:dyDescent="0.2">
      <c r="A1099" s="326">
        <v>2</v>
      </c>
      <c r="B1099" s="2" t="s">
        <v>878</v>
      </c>
      <c r="C1099" s="30">
        <f>D1099+F1099+H1099+J1099+L1099+N1099+P1099+Q1099</f>
        <v>157938</v>
      </c>
      <c r="D1099" s="4">
        <v>157938</v>
      </c>
      <c r="E1099" s="88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30"/>
      <c r="Q1099" s="4"/>
      <c r="R1099" s="23"/>
    </row>
    <row r="1100" spans="1:19" s="50" customFormat="1" x14ac:dyDescent="0.2">
      <c r="A1100" s="326">
        <v>3</v>
      </c>
      <c r="B1100" s="172" t="s">
        <v>695</v>
      </c>
      <c r="C1100" s="30">
        <f>D1100+F1100+H1100+J1100+L1100+N1100+P1100+Q1100</f>
        <v>1984986</v>
      </c>
      <c r="D1100" s="4">
        <v>516885</v>
      </c>
      <c r="E1100" s="88"/>
      <c r="F1100" s="4"/>
      <c r="G1100" s="4"/>
      <c r="H1100" s="4"/>
      <c r="I1100" s="4"/>
      <c r="J1100" s="4"/>
      <c r="K1100" s="4"/>
      <c r="L1100" s="4"/>
      <c r="M1100" s="4">
        <v>112.24</v>
      </c>
      <c r="N1100" s="4">
        <v>418862</v>
      </c>
      <c r="O1100" s="4">
        <v>436.8</v>
      </c>
      <c r="P1100" s="30">
        <v>1049239</v>
      </c>
      <c r="Q1100" s="4"/>
      <c r="R1100" s="23"/>
    </row>
    <row r="1101" spans="1:19" s="10" customFormat="1" x14ac:dyDescent="0.3">
      <c r="A1101" s="3">
        <v>43</v>
      </c>
      <c r="B1101" s="228" t="s">
        <v>93</v>
      </c>
      <c r="C1101" s="229">
        <f t="shared" ref="C1101:Q1101" si="177">C1102+C1105+C1108</f>
        <v>3500264.54</v>
      </c>
      <c r="D1101" s="230">
        <f t="shared" si="177"/>
        <v>910006.6</v>
      </c>
      <c r="E1101" s="231">
        <f t="shared" si="177"/>
        <v>0</v>
      </c>
      <c r="F1101" s="230">
        <f t="shared" si="177"/>
        <v>0</v>
      </c>
      <c r="G1101" s="230">
        <f t="shared" si="177"/>
        <v>610.01</v>
      </c>
      <c r="H1101" s="230">
        <f t="shared" si="177"/>
        <v>1856809.44</v>
      </c>
      <c r="I1101" s="230">
        <f t="shared" si="177"/>
        <v>0</v>
      </c>
      <c r="J1101" s="230">
        <f t="shared" si="177"/>
        <v>0</v>
      </c>
      <c r="K1101" s="230">
        <f t="shared" si="177"/>
        <v>305.24</v>
      </c>
      <c r="L1101" s="230">
        <f t="shared" si="177"/>
        <v>733448.5</v>
      </c>
      <c r="M1101" s="230">
        <f t="shared" si="177"/>
        <v>0</v>
      </c>
      <c r="N1101" s="230">
        <f t="shared" si="177"/>
        <v>0</v>
      </c>
      <c r="O1101" s="230">
        <f t="shared" si="177"/>
        <v>0</v>
      </c>
      <c r="P1101" s="229">
        <f t="shared" si="177"/>
        <v>0</v>
      </c>
      <c r="Q1101" s="230">
        <f t="shared" si="177"/>
        <v>0</v>
      </c>
      <c r="R1101" s="272"/>
    </row>
    <row r="1102" spans="1:19" s="26" customFormat="1" x14ac:dyDescent="0.3">
      <c r="A1102" s="232" t="s">
        <v>590</v>
      </c>
      <c r="B1102" s="233"/>
      <c r="C1102" s="230">
        <f t="shared" ref="C1102:Q1102" si="178">SUM(C1103:C1104)</f>
        <v>848991.17999999993</v>
      </c>
      <c r="D1102" s="230">
        <f t="shared" si="178"/>
        <v>115542.68</v>
      </c>
      <c r="E1102" s="231">
        <f t="shared" si="178"/>
        <v>0</v>
      </c>
      <c r="F1102" s="230">
        <f t="shared" si="178"/>
        <v>0</v>
      </c>
      <c r="G1102" s="230">
        <f t="shared" si="178"/>
        <v>0</v>
      </c>
      <c r="H1102" s="230">
        <f t="shared" si="178"/>
        <v>0</v>
      </c>
      <c r="I1102" s="230">
        <f t="shared" si="178"/>
        <v>0</v>
      </c>
      <c r="J1102" s="230">
        <f t="shared" si="178"/>
        <v>0</v>
      </c>
      <c r="K1102" s="230">
        <f t="shared" si="178"/>
        <v>305.24</v>
      </c>
      <c r="L1102" s="230">
        <f t="shared" si="178"/>
        <v>733448.5</v>
      </c>
      <c r="M1102" s="230">
        <f t="shared" si="178"/>
        <v>0</v>
      </c>
      <c r="N1102" s="230">
        <f t="shared" si="178"/>
        <v>0</v>
      </c>
      <c r="O1102" s="230">
        <f t="shared" si="178"/>
        <v>0</v>
      </c>
      <c r="P1102" s="230">
        <f t="shared" si="178"/>
        <v>0</v>
      </c>
      <c r="Q1102" s="230">
        <f t="shared" si="178"/>
        <v>0</v>
      </c>
    </row>
    <row r="1103" spans="1:19" s="15" customFormat="1" x14ac:dyDescent="0.3">
      <c r="A1103" s="234">
        <v>1</v>
      </c>
      <c r="B1103" s="327" t="s">
        <v>919</v>
      </c>
      <c r="C1103" s="147">
        <f>D1103+F1103+H1103+J1103+L1103+N1103+P1103+Q1103</f>
        <v>733448.5</v>
      </c>
      <c r="D1103" s="148"/>
      <c r="E1103" s="149"/>
      <c r="F1103" s="148"/>
      <c r="G1103" s="148"/>
      <c r="H1103" s="148"/>
      <c r="I1103" s="148"/>
      <c r="J1103" s="148"/>
      <c r="K1103" s="148">
        <v>305.24</v>
      </c>
      <c r="L1103" s="235">
        <v>733448.5</v>
      </c>
      <c r="M1103" s="103"/>
      <c r="N1103" s="103"/>
      <c r="O1103" s="179"/>
      <c r="P1103" s="119"/>
      <c r="Q1103" s="103"/>
    </row>
    <row r="1104" spans="1:19" s="9" customFormat="1" x14ac:dyDescent="0.25">
      <c r="A1104" s="234">
        <v>2</v>
      </c>
      <c r="B1104" s="236" t="s">
        <v>693</v>
      </c>
      <c r="C1104" s="40">
        <f>D1104+F1104+H1104+J1104+L1104+N1104+P1104+Q1104</f>
        <v>115542.68</v>
      </c>
      <c r="D1104" s="4">
        <v>115542.68</v>
      </c>
      <c r="E1104" s="86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40"/>
      <c r="Q1104" s="12"/>
      <c r="R1104" s="43"/>
    </row>
    <row r="1105" spans="1:18" s="26" customFormat="1" x14ac:dyDescent="0.3">
      <c r="A1105" s="232" t="s">
        <v>591</v>
      </c>
      <c r="B1105" s="233"/>
      <c r="C1105" s="230">
        <f t="shared" ref="C1105:Q1105" si="179">SUM(C1106:C1107)</f>
        <v>2289942.2399999998</v>
      </c>
      <c r="D1105" s="230">
        <f t="shared" si="179"/>
        <v>433132.79999999999</v>
      </c>
      <c r="E1105" s="231">
        <f t="shared" si="179"/>
        <v>0</v>
      </c>
      <c r="F1105" s="230">
        <f t="shared" si="179"/>
        <v>0</v>
      </c>
      <c r="G1105" s="230">
        <f t="shared" si="179"/>
        <v>610.01</v>
      </c>
      <c r="H1105" s="230">
        <f t="shared" si="179"/>
        <v>1856809.44</v>
      </c>
      <c r="I1105" s="230">
        <f t="shared" si="179"/>
        <v>0</v>
      </c>
      <c r="J1105" s="230">
        <f t="shared" si="179"/>
        <v>0</v>
      </c>
      <c r="K1105" s="230">
        <f t="shared" si="179"/>
        <v>0</v>
      </c>
      <c r="L1105" s="230">
        <f t="shared" si="179"/>
        <v>0</v>
      </c>
      <c r="M1105" s="230">
        <f t="shared" si="179"/>
        <v>0</v>
      </c>
      <c r="N1105" s="230">
        <f t="shared" si="179"/>
        <v>0</v>
      </c>
      <c r="O1105" s="230">
        <f t="shared" si="179"/>
        <v>0</v>
      </c>
      <c r="P1105" s="230">
        <f t="shared" si="179"/>
        <v>0</v>
      </c>
      <c r="Q1105" s="230">
        <f t="shared" si="179"/>
        <v>0</v>
      </c>
    </row>
    <row r="1106" spans="1:18" s="15" customFormat="1" x14ac:dyDescent="0.3">
      <c r="A1106" s="234">
        <v>1</v>
      </c>
      <c r="B1106" s="318" t="s">
        <v>1131</v>
      </c>
      <c r="C1106" s="40">
        <f>D1106+F1106+H1106+J1106+L1106+N1106+P1106+Q1106</f>
        <v>1856809.44</v>
      </c>
      <c r="D1106" s="178"/>
      <c r="E1106" s="86"/>
      <c r="F1106" s="12"/>
      <c r="G1106" s="12">
        <v>610.01</v>
      </c>
      <c r="H1106" s="12">
        <v>1856809.44</v>
      </c>
      <c r="I1106" s="12"/>
      <c r="J1106" s="12"/>
      <c r="K1106" s="12"/>
      <c r="L1106" s="12"/>
      <c r="M1106" s="12"/>
      <c r="N1106" s="12"/>
      <c r="O1106" s="12"/>
      <c r="P1106" s="40"/>
      <c r="Q1106" s="12"/>
    </row>
    <row r="1107" spans="1:18" s="9" customFormat="1" x14ac:dyDescent="0.25">
      <c r="A1107" s="234">
        <v>2</v>
      </c>
      <c r="B1107" s="400" t="s">
        <v>777</v>
      </c>
      <c r="C1107" s="40">
        <f>D1107+F1107+H1107+J1107+L1107+N1107+P1107+Q1107</f>
        <v>433132.79999999999</v>
      </c>
      <c r="D1107" s="12">
        <v>433132.79999999999</v>
      </c>
      <c r="E1107" s="86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40"/>
      <c r="Q1107" s="12"/>
      <c r="R1107" s="43"/>
    </row>
    <row r="1108" spans="1:18" s="10" customFormat="1" x14ac:dyDescent="0.3">
      <c r="A1108" s="232" t="s">
        <v>736</v>
      </c>
      <c r="B1108" s="233"/>
      <c r="C1108" s="237">
        <f t="shared" ref="C1108:Q1108" si="180">SUM(C1109:C1109)</f>
        <v>361331.12</v>
      </c>
      <c r="D1108" s="237">
        <f t="shared" si="180"/>
        <v>361331.12</v>
      </c>
      <c r="E1108" s="238">
        <f t="shared" si="180"/>
        <v>0</v>
      </c>
      <c r="F1108" s="237">
        <f t="shared" si="180"/>
        <v>0</v>
      </c>
      <c r="G1108" s="237">
        <f t="shared" si="180"/>
        <v>0</v>
      </c>
      <c r="H1108" s="237">
        <f t="shared" si="180"/>
        <v>0</v>
      </c>
      <c r="I1108" s="237">
        <f t="shared" si="180"/>
        <v>0</v>
      </c>
      <c r="J1108" s="237">
        <f t="shared" si="180"/>
        <v>0</v>
      </c>
      <c r="K1108" s="237">
        <f t="shared" si="180"/>
        <v>0</v>
      </c>
      <c r="L1108" s="237">
        <f t="shared" si="180"/>
        <v>0</v>
      </c>
      <c r="M1108" s="237">
        <f t="shared" si="180"/>
        <v>0</v>
      </c>
      <c r="N1108" s="237">
        <f t="shared" si="180"/>
        <v>0</v>
      </c>
      <c r="O1108" s="237">
        <f t="shared" si="180"/>
        <v>0</v>
      </c>
      <c r="P1108" s="237">
        <f t="shared" si="180"/>
        <v>0</v>
      </c>
      <c r="Q1108" s="239">
        <f t="shared" si="180"/>
        <v>0</v>
      </c>
      <c r="R1108" s="262"/>
    </row>
    <row r="1109" spans="1:18" s="9" customFormat="1" x14ac:dyDescent="0.25">
      <c r="A1109" s="234">
        <v>1</v>
      </c>
      <c r="B1109" s="400" t="s">
        <v>694</v>
      </c>
      <c r="C1109" s="40">
        <f>D1109+F1109+H1109+J1109+L1109+N1109+P1109+Q1109</f>
        <v>361331.12</v>
      </c>
      <c r="D1109" s="4">
        <v>361331.12</v>
      </c>
      <c r="E1109" s="86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40"/>
      <c r="Q1109" s="12"/>
      <c r="R1109" s="43"/>
    </row>
    <row r="1110" spans="1:18" s="10" customFormat="1" x14ac:dyDescent="0.3">
      <c r="A1110" s="3">
        <v>44</v>
      </c>
      <c r="B1110" s="5" t="s">
        <v>94</v>
      </c>
      <c r="C1110" s="16">
        <f t="shared" ref="C1110:Q1110" si="181">C1111+C1113</f>
        <v>4505493.1099999994</v>
      </c>
      <c r="D1110" s="16">
        <f t="shared" si="181"/>
        <v>1362175.54</v>
      </c>
      <c r="E1110" s="89">
        <f t="shared" si="181"/>
        <v>0</v>
      </c>
      <c r="F1110" s="16">
        <f t="shared" si="181"/>
        <v>0</v>
      </c>
      <c r="G1110" s="16">
        <f t="shared" si="181"/>
        <v>1033</v>
      </c>
      <c r="H1110" s="16">
        <f t="shared" si="181"/>
        <v>3143317.57</v>
      </c>
      <c r="I1110" s="16">
        <f t="shared" si="181"/>
        <v>0</v>
      </c>
      <c r="J1110" s="16">
        <f t="shared" si="181"/>
        <v>0</v>
      </c>
      <c r="K1110" s="16">
        <f t="shared" si="181"/>
        <v>0</v>
      </c>
      <c r="L1110" s="16">
        <f t="shared" si="181"/>
        <v>0</v>
      </c>
      <c r="M1110" s="16">
        <f t="shared" si="181"/>
        <v>0</v>
      </c>
      <c r="N1110" s="16">
        <f t="shared" si="181"/>
        <v>0</v>
      </c>
      <c r="O1110" s="16">
        <f t="shared" si="181"/>
        <v>0</v>
      </c>
      <c r="P1110" s="16">
        <f t="shared" si="181"/>
        <v>0</v>
      </c>
      <c r="Q1110" s="16">
        <f t="shared" si="181"/>
        <v>0</v>
      </c>
      <c r="R1110" s="262"/>
    </row>
    <row r="1111" spans="1:18" s="10" customFormat="1" ht="17.25" customHeight="1" x14ac:dyDescent="0.3">
      <c r="A1111" s="279" t="s">
        <v>940</v>
      </c>
      <c r="B1111" s="240"/>
      <c r="C1111" s="165">
        <f t="shared" ref="C1111:Q1111" si="182">SUM(C1112)</f>
        <v>329846.53999999998</v>
      </c>
      <c r="D1111" s="165">
        <f t="shared" si="182"/>
        <v>329846.53999999998</v>
      </c>
      <c r="E1111" s="166">
        <f t="shared" si="182"/>
        <v>0</v>
      </c>
      <c r="F1111" s="165">
        <f t="shared" si="182"/>
        <v>0</v>
      </c>
      <c r="G1111" s="165">
        <f t="shared" si="182"/>
        <v>0</v>
      </c>
      <c r="H1111" s="165">
        <f t="shared" si="182"/>
        <v>0</v>
      </c>
      <c r="I1111" s="165">
        <f t="shared" si="182"/>
        <v>0</v>
      </c>
      <c r="J1111" s="165">
        <f t="shared" si="182"/>
        <v>0</v>
      </c>
      <c r="K1111" s="165">
        <f t="shared" si="182"/>
        <v>0</v>
      </c>
      <c r="L1111" s="165">
        <f t="shared" si="182"/>
        <v>0</v>
      </c>
      <c r="M1111" s="165">
        <f t="shared" si="182"/>
        <v>0</v>
      </c>
      <c r="N1111" s="165">
        <f t="shared" si="182"/>
        <v>0</v>
      </c>
      <c r="O1111" s="165">
        <f t="shared" si="182"/>
        <v>0</v>
      </c>
      <c r="P1111" s="165">
        <f t="shared" si="182"/>
        <v>0</v>
      </c>
      <c r="Q1111" s="167">
        <f t="shared" si="182"/>
        <v>0</v>
      </c>
      <c r="R1111" s="262"/>
    </row>
    <row r="1112" spans="1:18" s="9" customFormat="1" ht="21" customHeight="1" x14ac:dyDescent="0.25">
      <c r="A1112" s="245">
        <v>1</v>
      </c>
      <c r="B1112" s="169" t="s">
        <v>947</v>
      </c>
      <c r="C1112" s="30">
        <f>D1112+F1112+H1112+J1112+L1112+N1112+P1112+Q1112</f>
        <v>329846.53999999998</v>
      </c>
      <c r="D1112" s="4">
        <v>329846.53999999998</v>
      </c>
      <c r="E1112" s="88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30"/>
      <c r="Q1112" s="4"/>
      <c r="R1112" s="43"/>
    </row>
    <row r="1113" spans="1:18" s="26" customFormat="1" ht="18.75" customHeight="1" x14ac:dyDescent="0.3">
      <c r="A1113" s="175" t="s">
        <v>95</v>
      </c>
      <c r="B1113" s="242"/>
      <c r="C1113" s="165">
        <f t="shared" ref="C1113:Q1113" si="183">SUM(C1114:C1115)</f>
        <v>4175646.57</v>
      </c>
      <c r="D1113" s="165">
        <f t="shared" si="183"/>
        <v>1032329</v>
      </c>
      <c r="E1113" s="166">
        <f t="shared" si="183"/>
        <v>0</v>
      </c>
      <c r="F1113" s="165">
        <f t="shared" si="183"/>
        <v>0</v>
      </c>
      <c r="G1113" s="165">
        <f t="shared" si="183"/>
        <v>1033</v>
      </c>
      <c r="H1113" s="165">
        <f t="shared" si="183"/>
        <v>3143317.57</v>
      </c>
      <c r="I1113" s="165">
        <f t="shared" si="183"/>
        <v>0</v>
      </c>
      <c r="J1113" s="165">
        <f t="shared" si="183"/>
        <v>0</v>
      </c>
      <c r="K1113" s="165">
        <f t="shared" si="183"/>
        <v>0</v>
      </c>
      <c r="L1113" s="165">
        <f t="shared" si="183"/>
        <v>0</v>
      </c>
      <c r="M1113" s="165">
        <f t="shared" si="183"/>
        <v>0</v>
      </c>
      <c r="N1113" s="165">
        <f t="shared" si="183"/>
        <v>0</v>
      </c>
      <c r="O1113" s="165">
        <f t="shared" si="183"/>
        <v>0</v>
      </c>
      <c r="P1113" s="165">
        <f t="shared" si="183"/>
        <v>0</v>
      </c>
      <c r="Q1113" s="167">
        <f t="shared" si="183"/>
        <v>0</v>
      </c>
    </row>
    <row r="1114" spans="1:18" s="9" customFormat="1" ht="20.25" customHeight="1" x14ac:dyDescent="0.25">
      <c r="A1114" s="254">
        <v>1</v>
      </c>
      <c r="B1114" s="172" t="s">
        <v>538</v>
      </c>
      <c r="C1114" s="30">
        <f>D1114+F1114+H1114+J1114+L1114+N1114+P1114+Q1114</f>
        <v>3143317.57</v>
      </c>
      <c r="D1114" s="4"/>
      <c r="E1114" s="88"/>
      <c r="F1114" s="4"/>
      <c r="G1114" s="4">
        <v>1033</v>
      </c>
      <c r="H1114" s="4">
        <v>3143317.57</v>
      </c>
      <c r="I1114" s="4"/>
      <c r="J1114" s="4"/>
      <c r="K1114" s="4"/>
      <c r="L1114" s="4"/>
      <c r="M1114" s="4"/>
      <c r="N1114" s="4"/>
      <c r="O1114" s="4"/>
      <c r="P1114" s="30"/>
      <c r="Q1114" s="4"/>
      <c r="R1114" s="43"/>
    </row>
    <row r="1115" spans="1:18" s="15" customFormat="1" ht="21.75" customHeight="1" x14ac:dyDescent="0.3">
      <c r="A1115" s="245">
        <v>2</v>
      </c>
      <c r="B1115" s="169" t="s">
        <v>204</v>
      </c>
      <c r="C1115" s="30">
        <f>D1115+F1115+H1115+J1115+L1115+N1115+P1115+Q1115</f>
        <v>1032329</v>
      </c>
      <c r="D1115" s="4">
        <v>1032329</v>
      </c>
      <c r="E1115" s="88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30"/>
      <c r="Q1115" s="4"/>
    </row>
    <row r="1116" spans="1:18" s="9" customFormat="1" ht="22.5" customHeight="1" x14ac:dyDescent="0.3">
      <c r="A1116" s="3">
        <v>45</v>
      </c>
      <c r="B1116" s="5" t="s">
        <v>1132</v>
      </c>
      <c r="C1116" s="16">
        <f>C1117+C1123</f>
        <v>1005943.8200000001</v>
      </c>
      <c r="D1116" s="16">
        <f t="shared" ref="D1116:Q1116" si="184">D1117+D1123</f>
        <v>1005943.8200000001</v>
      </c>
      <c r="E1116" s="89">
        <f t="shared" si="184"/>
        <v>0</v>
      </c>
      <c r="F1116" s="16">
        <f t="shared" si="184"/>
        <v>0</v>
      </c>
      <c r="G1116" s="16">
        <f t="shared" si="184"/>
        <v>0</v>
      </c>
      <c r="H1116" s="16">
        <f t="shared" si="184"/>
        <v>0</v>
      </c>
      <c r="I1116" s="16">
        <f t="shared" si="184"/>
        <v>0</v>
      </c>
      <c r="J1116" s="16">
        <f t="shared" si="184"/>
        <v>0</v>
      </c>
      <c r="K1116" s="16">
        <f t="shared" si="184"/>
        <v>0</v>
      </c>
      <c r="L1116" s="16">
        <f t="shared" si="184"/>
        <v>0</v>
      </c>
      <c r="M1116" s="16">
        <f t="shared" si="184"/>
        <v>0</v>
      </c>
      <c r="N1116" s="16">
        <f t="shared" si="184"/>
        <v>0</v>
      </c>
      <c r="O1116" s="16">
        <f t="shared" si="184"/>
        <v>0</v>
      </c>
      <c r="P1116" s="16">
        <f t="shared" si="184"/>
        <v>0</v>
      </c>
      <c r="Q1116" s="16">
        <f t="shared" si="184"/>
        <v>0</v>
      </c>
      <c r="R1116" s="43"/>
    </row>
    <row r="1117" spans="1:18" s="9" customFormat="1" ht="22.5" customHeight="1" x14ac:dyDescent="0.3">
      <c r="A1117" s="5" t="s">
        <v>1133</v>
      </c>
      <c r="B1117" s="63"/>
      <c r="C1117" s="16">
        <f t="shared" ref="C1117:Q1117" si="185">SUM(C1118:C1122)</f>
        <v>926333.82000000007</v>
      </c>
      <c r="D1117" s="16">
        <f t="shared" si="185"/>
        <v>926333.82000000007</v>
      </c>
      <c r="E1117" s="89">
        <f t="shared" si="185"/>
        <v>0</v>
      </c>
      <c r="F1117" s="16">
        <f t="shared" si="185"/>
        <v>0</v>
      </c>
      <c r="G1117" s="16">
        <f t="shared" si="185"/>
        <v>0</v>
      </c>
      <c r="H1117" s="16">
        <f t="shared" si="185"/>
        <v>0</v>
      </c>
      <c r="I1117" s="16">
        <f t="shared" si="185"/>
        <v>0</v>
      </c>
      <c r="J1117" s="16">
        <f t="shared" si="185"/>
        <v>0</v>
      </c>
      <c r="K1117" s="16">
        <f t="shared" si="185"/>
        <v>0</v>
      </c>
      <c r="L1117" s="16">
        <f t="shared" si="185"/>
        <v>0</v>
      </c>
      <c r="M1117" s="16">
        <f t="shared" si="185"/>
        <v>0</v>
      </c>
      <c r="N1117" s="16">
        <f t="shared" si="185"/>
        <v>0</v>
      </c>
      <c r="O1117" s="16">
        <f t="shared" si="185"/>
        <v>0</v>
      </c>
      <c r="P1117" s="16">
        <f t="shared" si="185"/>
        <v>0</v>
      </c>
      <c r="Q1117" s="16">
        <f t="shared" si="185"/>
        <v>0</v>
      </c>
      <c r="R1117" s="43"/>
    </row>
    <row r="1118" spans="1:18" s="9" customFormat="1" ht="22.5" customHeight="1" x14ac:dyDescent="0.3">
      <c r="A1118" s="328">
        <v>1</v>
      </c>
      <c r="B1118" s="401" t="s">
        <v>1134</v>
      </c>
      <c r="C1118" s="30">
        <f>D1118+F1118+H1118+J1118+L1118+N1118+P1118+Q1118</f>
        <v>268497.53000000003</v>
      </c>
      <c r="D1118" s="17">
        <v>268497.53000000003</v>
      </c>
      <c r="E1118" s="89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33"/>
      <c r="Q1118" s="16"/>
      <c r="R1118" s="43"/>
    </row>
    <row r="1119" spans="1:18" s="9" customFormat="1" ht="22.5" customHeight="1" x14ac:dyDescent="0.3">
      <c r="A1119" s="328">
        <v>2</v>
      </c>
      <c r="B1119" s="401" t="s">
        <v>1136</v>
      </c>
      <c r="C1119" s="30">
        <f>D1119+F1119+H1119+J1119+L1119+N1119+P1119+Q1119</f>
        <v>173607.2</v>
      </c>
      <c r="D1119" s="17">
        <v>173607.2</v>
      </c>
      <c r="E1119" s="89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33"/>
      <c r="Q1119" s="16"/>
      <c r="R1119" s="43"/>
    </row>
    <row r="1120" spans="1:18" s="9" customFormat="1" ht="22.5" customHeight="1" x14ac:dyDescent="0.3">
      <c r="A1120" s="328">
        <v>3</v>
      </c>
      <c r="B1120" s="401" t="s">
        <v>1137</v>
      </c>
      <c r="C1120" s="30">
        <f>D1120+F1120+H1120+J1120+L1120+N1120+P1120+Q1120</f>
        <v>160331.92000000001</v>
      </c>
      <c r="D1120" s="17">
        <v>160331.92000000001</v>
      </c>
      <c r="E1120" s="89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33"/>
      <c r="Q1120" s="16"/>
      <c r="R1120" s="43"/>
    </row>
    <row r="1121" spans="1:20" s="15" customFormat="1" ht="24" customHeight="1" x14ac:dyDescent="0.3">
      <c r="A1121" s="328">
        <v>4</v>
      </c>
      <c r="B1121" s="401" t="s">
        <v>1138</v>
      </c>
      <c r="C1121" s="30">
        <f>D1121+F1121+H1121+J1121+L1121+N1121+P1121+Q1121</f>
        <v>163557.25</v>
      </c>
      <c r="D1121" s="12">
        <v>163557.25</v>
      </c>
      <c r="E1121" s="86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40"/>
      <c r="Q1121" s="12"/>
    </row>
    <row r="1122" spans="1:20" s="15" customFormat="1" ht="24" customHeight="1" x14ac:dyDescent="0.3">
      <c r="A1122" s="328">
        <v>5</v>
      </c>
      <c r="B1122" s="401" t="s">
        <v>1160</v>
      </c>
      <c r="C1122" s="30">
        <f>D1122+F1122+H1122+J1122+L1122+N1122+P1122+Q1122</f>
        <v>160339.92000000001</v>
      </c>
      <c r="D1122" s="12">
        <v>160339.92000000001</v>
      </c>
      <c r="E1122" s="86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40"/>
      <c r="Q1122" s="12"/>
    </row>
    <row r="1123" spans="1:20" s="9" customFormat="1" ht="22.5" customHeight="1" x14ac:dyDescent="0.3">
      <c r="A1123" s="5" t="s">
        <v>1186</v>
      </c>
      <c r="B1123" s="63"/>
      <c r="C1123" s="16">
        <f t="shared" ref="C1123:Q1123" si="186">SUM(C1124)</f>
        <v>79610</v>
      </c>
      <c r="D1123" s="16">
        <f t="shared" si="186"/>
        <v>79610</v>
      </c>
      <c r="E1123" s="89">
        <f t="shared" si="186"/>
        <v>0</v>
      </c>
      <c r="F1123" s="16">
        <f t="shared" si="186"/>
        <v>0</v>
      </c>
      <c r="G1123" s="16">
        <f t="shared" si="186"/>
        <v>0</v>
      </c>
      <c r="H1123" s="16">
        <f t="shared" si="186"/>
        <v>0</v>
      </c>
      <c r="I1123" s="16">
        <f t="shared" si="186"/>
        <v>0</v>
      </c>
      <c r="J1123" s="16">
        <f t="shared" si="186"/>
        <v>0</v>
      </c>
      <c r="K1123" s="16">
        <f t="shared" si="186"/>
        <v>0</v>
      </c>
      <c r="L1123" s="16">
        <f t="shared" si="186"/>
        <v>0</v>
      </c>
      <c r="M1123" s="16">
        <f t="shared" si="186"/>
        <v>0</v>
      </c>
      <c r="N1123" s="16">
        <f t="shared" si="186"/>
        <v>0</v>
      </c>
      <c r="O1123" s="16">
        <f t="shared" si="186"/>
        <v>0</v>
      </c>
      <c r="P1123" s="16">
        <f t="shared" si="186"/>
        <v>0</v>
      </c>
      <c r="Q1123" s="16">
        <f t="shared" si="186"/>
        <v>0</v>
      </c>
      <c r="R1123" s="43"/>
    </row>
    <row r="1124" spans="1:20" s="9" customFormat="1" ht="22.5" customHeight="1" x14ac:dyDescent="0.3">
      <c r="A1124" s="328">
        <v>1</v>
      </c>
      <c r="B1124" s="401" t="s">
        <v>1135</v>
      </c>
      <c r="C1124" s="30">
        <f>D1124+F1124+H1124+J1124+L1124+N1124+P1124+Q1124</f>
        <v>79610</v>
      </c>
      <c r="D1124" s="17">
        <v>79610</v>
      </c>
      <c r="E1124" s="89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33"/>
      <c r="Q1124" s="16"/>
      <c r="R1124" s="43"/>
    </row>
    <row r="1125" spans="1:20" s="9" customFormat="1" ht="22.5" customHeight="1" x14ac:dyDescent="0.3">
      <c r="A1125" s="3">
        <v>46</v>
      </c>
      <c r="B1125" s="5" t="s">
        <v>96</v>
      </c>
      <c r="C1125" s="33">
        <f t="shared" ref="C1125:Q1125" si="187">C1126</f>
        <v>916249.59999999998</v>
      </c>
      <c r="D1125" s="16">
        <f t="shared" si="187"/>
        <v>384355</v>
      </c>
      <c r="E1125" s="89">
        <f t="shared" si="187"/>
        <v>0</v>
      </c>
      <c r="F1125" s="16">
        <f t="shared" si="187"/>
        <v>0</v>
      </c>
      <c r="G1125" s="16">
        <f t="shared" si="187"/>
        <v>0</v>
      </c>
      <c r="H1125" s="16">
        <f t="shared" si="187"/>
        <v>0</v>
      </c>
      <c r="I1125" s="16">
        <f t="shared" si="187"/>
        <v>0</v>
      </c>
      <c r="J1125" s="16">
        <f t="shared" si="187"/>
        <v>0</v>
      </c>
      <c r="K1125" s="16">
        <f t="shared" si="187"/>
        <v>540</v>
      </c>
      <c r="L1125" s="16">
        <f t="shared" si="187"/>
        <v>531894.6</v>
      </c>
      <c r="M1125" s="16">
        <f t="shared" si="187"/>
        <v>0</v>
      </c>
      <c r="N1125" s="16">
        <f t="shared" si="187"/>
        <v>0</v>
      </c>
      <c r="O1125" s="16">
        <f t="shared" si="187"/>
        <v>0</v>
      </c>
      <c r="P1125" s="33">
        <f t="shared" si="187"/>
        <v>0</v>
      </c>
      <c r="Q1125" s="16">
        <f t="shared" si="187"/>
        <v>0</v>
      </c>
      <c r="R1125" s="43"/>
    </row>
    <row r="1126" spans="1:20" s="9" customFormat="1" ht="22.5" customHeight="1" x14ac:dyDescent="0.3">
      <c r="A1126" s="5" t="s">
        <v>650</v>
      </c>
      <c r="B1126" s="63"/>
      <c r="C1126" s="16">
        <f>C1127</f>
        <v>916249.59999999998</v>
      </c>
      <c r="D1126" s="16">
        <f t="shared" ref="D1126:Q1126" si="188">D1127</f>
        <v>384355</v>
      </c>
      <c r="E1126" s="89">
        <f t="shared" si="188"/>
        <v>0</v>
      </c>
      <c r="F1126" s="16">
        <f t="shared" si="188"/>
        <v>0</v>
      </c>
      <c r="G1126" s="16">
        <f t="shared" si="188"/>
        <v>0</v>
      </c>
      <c r="H1126" s="16">
        <f t="shared" si="188"/>
        <v>0</v>
      </c>
      <c r="I1126" s="16">
        <f t="shared" si="188"/>
        <v>0</v>
      </c>
      <c r="J1126" s="16">
        <f t="shared" si="188"/>
        <v>0</v>
      </c>
      <c r="K1126" s="16">
        <f t="shared" si="188"/>
        <v>540</v>
      </c>
      <c r="L1126" s="16">
        <f t="shared" si="188"/>
        <v>531894.6</v>
      </c>
      <c r="M1126" s="16">
        <f t="shared" si="188"/>
        <v>0</v>
      </c>
      <c r="N1126" s="16">
        <f t="shared" si="188"/>
        <v>0</v>
      </c>
      <c r="O1126" s="16">
        <f t="shared" si="188"/>
        <v>0</v>
      </c>
      <c r="P1126" s="16">
        <f t="shared" si="188"/>
        <v>0</v>
      </c>
      <c r="Q1126" s="16">
        <f t="shared" si="188"/>
        <v>0</v>
      </c>
      <c r="R1126" s="43"/>
    </row>
    <row r="1127" spans="1:20" s="15" customFormat="1" ht="24" customHeight="1" x14ac:dyDescent="0.3">
      <c r="A1127" s="234">
        <v>1</v>
      </c>
      <c r="B1127" s="311" t="s">
        <v>692</v>
      </c>
      <c r="C1127" s="30">
        <f>D1127+F1127+H1127+J1127+L1127+N1127+P1127+Q1127</f>
        <v>916249.59999999998</v>
      </c>
      <c r="D1127" s="12">
        <v>384355</v>
      </c>
      <c r="E1127" s="86"/>
      <c r="F1127" s="12"/>
      <c r="G1127" s="12"/>
      <c r="H1127" s="12"/>
      <c r="I1127" s="12"/>
      <c r="J1127" s="12"/>
      <c r="K1127" s="12">
        <v>540</v>
      </c>
      <c r="L1127" s="12">
        <v>531894.6</v>
      </c>
      <c r="M1127" s="12"/>
      <c r="N1127" s="12"/>
      <c r="O1127" s="12"/>
      <c r="P1127" s="40"/>
      <c r="Q1127" s="12"/>
    </row>
    <row r="1128" spans="1:20" s="15" customFormat="1" x14ac:dyDescent="0.3">
      <c r="A1128" s="3">
        <v>47</v>
      </c>
      <c r="B1128" s="5" t="s">
        <v>97</v>
      </c>
      <c r="C1128" s="33">
        <f t="shared" ref="C1128:Q1128" si="189">C1129+C1131+C1133</f>
        <v>3784246.8600000003</v>
      </c>
      <c r="D1128" s="33">
        <f t="shared" si="189"/>
        <v>719100.16</v>
      </c>
      <c r="E1128" s="90">
        <f t="shared" si="189"/>
        <v>0</v>
      </c>
      <c r="F1128" s="33">
        <f t="shared" si="189"/>
        <v>0</v>
      </c>
      <c r="G1128" s="33">
        <f t="shared" si="189"/>
        <v>945.4</v>
      </c>
      <c r="H1128" s="33">
        <f t="shared" si="189"/>
        <v>3065146.7</v>
      </c>
      <c r="I1128" s="33">
        <f t="shared" si="189"/>
        <v>0</v>
      </c>
      <c r="J1128" s="33">
        <f t="shared" si="189"/>
        <v>0</v>
      </c>
      <c r="K1128" s="33">
        <f t="shared" si="189"/>
        <v>0</v>
      </c>
      <c r="L1128" s="33">
        <f t="shared" si="189"/>
        <v>0</v>
      </c>
      <c r="M1128" s="33">
        <f t="shared" si="189"/>
        <v>0</v>
      </c>
      <c r="N1128" s="33">
        <f t="shared" si="189"/>
        <v>0</v>
      </c>
      <c r="O1128" s="33">
        <f t="shared" si="189"/>
        <v>0</v>
      </c>
      <c r="P1128" s="33">
        <f t="shared" si="189"/>
        <v>0</v>
      </c>
      <c r="Q1128" s="16">
        <f t="shared" si="189"/>
        <v>0</v>
      </c>
      <c r="R1128" s="22"/>
    </row>
    <row r="1129" spans="1:20" s="47" customFormat="1" ht="18.75" customHeight="1" x14ac:dyDescent="0.3">
      <c r="A1129" s="241" t="s">
        <v>941</v>
      </c>
      <c r="B1129" s="242"/>
      <c r="C1129" s="33">
        <f t="shared" ref="C1129:Q1129" si="190">C1130</f>
        <v>719100.16</v>
      </c>
      <c r="D1129" s="33">
        <f t="shared" si="190"/>
        <v>719100.16</v>
      </c>
      <c r="E1129" s="90">
        <f t="shared" si="190"/>
        <v>0</v>
      </c>
      <c r="F1129" s="33">
        <f t="shared" si="190"/>
        <v>0</v>
      </c>
      <c r="G1129" s="33">
        <f t="shared" si="190"/>
        <v>0</v>
      </c>
      <c r="H1129" s="33">
        <f t="shared" si="190"/>
        <v>0</v>
      </c>
      <c r="I1129" s="33">
        <f t="shared" si="190"/>
        <v>0</v>
      </c>
      <c r="J1129" s="33">
        <f t="shared" si="190"/>
        <v>0</v>
      </c>
      <c r="K1129" s="33">
        <f t="shared" si="190"/>
        <v>0</v>
      </c>
      <c r="L1129" s="33">
        <f t="shared" si="190"/>
        <v>0</v>
      </c>
      <c r="M1129" s="33">
        <f t="shared" si="190"/>
        <v>0</v>
      </c>
      <c r="N1129" s="33">
        <f t="shared" si="190"/>
        <v>0</v>
      </c>
      <c r="O1129" s="33">
        <f t="shared" si="190"/>
        <v>0</v>
      </c>
      <c r="P1129" s="33">
        <f t="shared" si="190"/>
        <v>0</v>
      </c>
      <c r="Q1129" s="16">
        <f t="shared" si="190"/>
        <v>0</v>
      </c>
      <c r="R1129" s="22"/>
    </row>
    <row r="1130" spans="1:20" s="47" customFormat="1" x14ac:dyDescent="0.2">
      <c r="A1130" s="234">
        <v>1</v>
      </c>
      <c r="B1130" s="169" t="s">
        <v>942</v>
      </c>
      <c r="C1130" s="40">
        <f>D1130+F1130+H1130+J1130+L1130+N1130+P1130+Q1130</f>
        <v>719100.16</v>
      </c>
      <c r="D1130" s="12">
        <v>719100.16</v>
      </c>
      <c r="E1130" s="86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40"/>
      <c r="Q1130" s="12"/>
      <c r="R1130" s="22"/>
      <c r="T1130" s="244"/>
    </row>
    <row r="1131" spans="1:20" s="47" customFormat="1" ht="18.75" customHeight="1" x14ac:dyDescent="0.3">
      <c r="A1131" s="329" t="s">
        <v>200</v>
      </c>
      <c r="B1131" s="330"/>
      <c r="C1131" s="33">
        <f t="shared" ref="C1131:Q1131" si="191">C1132</f>
        <v>1707490.4</v>
      </c>
      <c r="D1131" s="33">
        <f t="shared" si="191"/>
        <v>0</v>
      </c>
      <c r="E1131" s="90">
        <f t="shared" si="191"/>
        <v>0</v>
      </c>
      <c r="F1131" s="33">
        <f t="shared" si="191"/>
        <v>0</v>
      </c>
      <c r="G1131" s="33">
        <f t="shared" si="191"/>
        <v>560</v>
      </c>
      <c r="H1131" s="33">
        <f t="shared" si="191"/>
        <v>1707490.4</v>
      </c>
      <c r="I1131" s="33">
        <f t="shared" si="191"/>
        <v>0</v>
      </c>
      <c r="J1131" s="33">
        <f t="shared" si="191"/>
        <v>0</v>
      </c>
      <c r="K1131" s="33">
        <f t="shared" si="191"/>
        <v>0</v>
      </c>
      <c r="L1131" s="33">
        <f t="shared" si="191"/>
        <v>0</v>
      </c>
      <c r="M1131" s="33">
        <f t="shared" si="191"/>
        <v>0</v>
      </c>
      <c r="N1131" s="33">
        <f t="shared" si="191"/>
        <v>0</v>
      </c>
      <c r="O1131" s="33">
        <f t="shared" si="191"/>
        <v>0</v>
      </c>
      <c r="P1131" s="33">
        <f t="shared" si="191"/>
        <v>0</v>
      </c>
      <c r="Q1131" s="16">
        <f t="shared" si="191"/>
        <v>0</v>
      </c>
      <c r="R1131" s="22"/>
      <c r="T1131" s="244"/>
    </row>
    <row r="1132" spans="1:20" s="47" customFormat="1" ht="23.25" customHeight="1" x14ac:dyDescent="0.2">
      <c r="A1132" s="234">
        <v>1</v>
      </c>
      <c r="B1132" s="172" t="s">
        <v>887</v>
      </c>
      <c r="C1132" s="40">
        <f>D1132+F1132+H1132+J1132+L1132+N1132+P1132+Q1132</f>
        <v>1707490.4</v>
      </c>
      <c r="D1132" s="4"/>
      <c r="E1132" s="88"/>
      <c r="F1132" s="4"/>
      <c r="G1132" s="12">
        <v>560</v>
      </c>
      <c r="H1132" s="12">
        <v>1707490.4</v>
      </c>
      <c r="I1132" s="4"/>
      <c r="J1132" s="4"/>
      <c r="K1132" s="4"/>
      <c r="L1132" s="4"/>
      <c r="M1132" s="4"/>
      <c r="N1132" s="4"/>
      <c r="O1132" s="4"/>
      <c r="P1132" s="30"/>
      <c r="Q1132" s="4"/>
      <c r="R1132" s="23"/>
      <c r="T1132" s="244"/>
    </row>
    <row r="1133" spans="1:20" s="47" customFormat="1" ht="18.75" customHeight="1" x14ac:dyDescent="0.3">
      <c r="A1133" s="329" t="s">
        <v>201</v>
      </c>
      <c r="B1133" s="330"/>
      <c r="C1133" s="33">
        <f t="shared" ref="C1133:Q1133" si="192">SUM(C1134:C1134)</f>
        <v>1357656.3</v>
      </c>
      <c r="D1133" s="33">
        <f t="shared" si="192"/>
        <v>0</v>
      </c>
      <c r="E1133" s="90">
        <f t="shared" si="192"/>
        <v>0</v>
      </c>
      <c r="F1133" s="33">
        <f t="shared" si="192"/>
        <v>0</v>
      </c>
      <c r="G1133" s="33">
        <f t="shared" si="192"/>
        <v>385.4</v>
      </c>
      <c r="H1133" s="33">
        <f t="shared" si="192"/>
        <v>1357656.3</v>
      </c>
      <c r="I1133" s="33">
        <f t="shared" si="192"/>
        <v>0</v>
      </c>
      <c r="J1133" s="33">
        <f t="shared" si="192"/>
        <v>0</v>
      </c>
      <c r="K1133" s="33">
        <f t="shared" si="192"/>
        <v>0</v>
      </c>
      <c r="L1133" s="33">
        <f t="shared" si="192"/>
        <v>0</v>
      </c>
      <c r="M1133" s="33">
        <f t="shared" si="192"/>
        <v>0</v>
      </c>
      <c r="N1133" s="33">
        <f t="shared" si="192"/>
        <v>0</v>
      </c>
      <c r="O1133" s="33">
        <f t="shared" si="192"/>
        <v>0</v>
      </c>
      <c r="P1133" s="33">
        <f t="shared" si="192"/>
        <v>0</v>
      </c>
      <c r="Q1133" s="16">
        <f t="shared" si="192"/>
        <v>0</v>
      </c>
      <c r="R1133" s="22"/>
      <c r="T1133" s="244"/>
    </row>
    <row r="1134" spans="1:20" s="47" customFormat="1" ht="23.25" customHeight="1" x14ac:dyDescent="0.2">
      <c r="A1134" s="254">
        <v>1</v>
      </c>
      <c r="B1134" s="172" t="s">
        <v>539</v>
      </c>
      <c r="C1134" s="40">
        <f>D1134+F1134+H1134+J1134+L1134+N1134+P1134+Q1134</f>
        <v>1357656.3</v>
      </c>
      <c r="D1134" s="4"/>
      <c r="E1134" s="88"/>
      <c r="F1134" s="4"/>
      <c r="G1134" s="12">
        <v>385.4</v>
      </c>
      <c r="H1134" s="12">
        <v>1357656.3</v>
      </c>
      <c r="I1134" s="12"/>
      <c r="J1134" s="12"/>
      <c r="K1134" s="4"/>
      <c r="L1134" s="4"/>
      <c r="M1134" s="12"/>
      <c r="N1134" s="12"/>
      <c r="O1134" s="4"/>
      <c r="P1134" s="30"/>
      <c r="Q1134" s="4"/>
      <c r="R1134" s="23"/>
    </row>
    <row r="1135" spans="1:20" s="9" customFormat="1" ht="29.25" customHeight="1" x14ac:dyDescent="0.3">
      <c r="A1135" s="3">
        <v>48</v>
      </c>
      <c r="B1135" s="5" t="s">
        <v>98</v>
      </c>
      <c r="C1135" s="33">
        <f t="shared" ref="C1135:Q1136" si="193">C1136</f>
        <v>1666209.71</v>
      </c>
      <c r="D1135" s="16">
        <f t="shared" si="193"/>
        <v>1666209.71</v>
      </c>
      <c r="E1135" s="89">
        <f t="shared" si="193"/>
        <v>0</v>
      </c>
      <c r="F1135" s="16">
        <f t="shared" si="193"/>
        <v>0</v>
      </c>
      <c r="G1135" s="16">
        <f t="shared" si="193"/>
        <v>0</v>
      </c>
      <c r="H1135" s="16">
        <f t="shared" si="193"/>
        <v>0</v>
      </c>
      <c r="I1135" s="16">
        <f t="shared" si="193"/>
        <v>0</v>
      </c>
      <c r="J1135" s="16">
        <f t="shared" si="193"/>
        <v>0</v>
      </c>
      <c r="K1135" s="16">
        <f t="shared" si="193"/>
        <v>0</v>
      </c>
      <c r="L1135" s="16">
        <f t="shared" si="193"/>
        <v>0</v>
      </c>
      <c r="M1135" s="16">
        <f t="shared" si="193"/>
        <v>0</v>
      </c>
      <c r="N1135" s="16">
        <f t="shared" si="193"/>
        <v>0</v>
      </c>
      <c r="O1135" s="16">
        <f t="shared" si="193"/>
        <v>0</v>
      </c>
      <c r="P1135" s="33">
        <f t="shared" si="193"/>
        <v>0</v>
      </c>
      <c r="Q1135" s="16">
        <f t="shared" si="193"/>
        <v>0</v>
      </c>
      <c r="R1135" s="43"/>
    </row>
    <row r="1136" spans="1:20" s="9" customFormat="1" ht="21.75" customHeight="1" x14ac:dyDescent="0.3">
      <c r="A1136" s="175" t="s">
        <v>99</v>
      </c>
      <c r="B1136" s="242"/>
      <c r="C1136" s="33">
        <f t="shared" si="193"/>
        <v>1666209.71</v>
      </c>
      <c r="D1136" s="16">
        <f t="shared" si="193"/>
        <v>1666209.71</v>
      </c>
      <c r="E1136" s="89">
        <f t="shared" si="193"/>
        <v>0</v>
      </c>
      <c r="F1136" s="16">
        <f t="shared" si="193"/>
        <v>0</v>
      </c>
      <c r="G1136" s="16">
        <f t="shared" si="193"/>
        <v>0</v>
      </c>
      <c r="H1136" s="16">
        <f t="shared" si="193"/>
        <v>0</v>
      </c>
      <c r="I1136" s="16">
        <f t="shared" si="193"/>
        <v>0</v>
      </c>
      <c r="J1136" s="16">
        <f t="shared" si="193"/>
        <v>0</v>
      </c>
      <c r="K1136" s="16">
        <f t="shared" si="193"/>
        <v>0</v>
      </c>
      <c r="L1136" s="16">
        <f t="shared" si="193"/>
        <v>0</v>
      </c>
      <c r="M1136" s="16">
        <f t="shared" si="193"/>
        <v>0</v>
      </c>
      <c r="N1136" s="16">
        <f t="shared" si="193"/>
        <v>0</v>
      </c>
      <c r="O1136" s="16">
        <f t="shared" si="193"/>
        <v>0</v>
      </c>
      <c r="P1136" s="33">
        <f t="shared" si="193"/>
        <v>0</v>
      </c>
      <c r="Q1136" s="16">
        <f t="shared" si="193"/>
        <v>0</v>
      </c>
      <c r="R1136" s="43"/>
    </row>
    <row r="1137" spans="1:19" s="9" customFormat="1" ht="21.75" customHeight="1" x14ac:dyDescent="0.3">
      <c r="A1137" s="282">
        <v>1</v>
      </c>
      <c r="B1137" s="331" t="s">
        <v>592</v>
      </c>
      <c r="C1137" s="30">
        <f>D1137+F1137+H1137+J1137+L1137+N1137+P1137+Q1137</f>
        <v>1666209.71</v>
      </c>
      <c r="D1137" s="4">
        <v>1666209.71</v>
      </c>
      <c r="E1137" s="182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62"/>
      <c r="Q1137" s="17"/>
      <c r="R1137" s="43"/>
    </row>
    <row r="1138" spans="1:19" s="9" customFormat="1" ht="21.75" customHeight="1" x14ac:dyDescent="0.3">
      <c r="A1138" s="3">
        <v>49</v>
      </c>
      <c r="B1138" s="175" t="s">
        <v>100</v>
      </c>
      <c r="C1138" s="16">
        <f>C1139+C1141</f>
        <v>1908991.4</v>
      </c>
      <c r="D1138" s="16">
        <f t="shared" ref="D1138:Q1138" si="194">D1139+D1141</f>
        <v>275562.68</v>
      </c>
      <c r="E1138" s="89">
        <f t="shared" si="194"/>
        <v>0</v>
      </c>
      <c r="F1138" s="16">
        <f t="shared" si="194"/>
        <v>0</v>
      </c>
      <c r="G1138" s="16">
        <f t="shared" si="194"/>
        <v>0</v>
      </c>
      <c r="H1138" s="16">
        <f t="shared" si="194"/>
        <v>0</v>
      </c>
      <c r="I1138" s="16">
        <f t="shared" si="194"/>
        <v>0</v>
      </c>
      <c r="J1138" s="16">
        <f t="shared" si="194"/>
        <v>0</v>
      </c>
      <c r="K1138" s="16">
        <f t="shared" si="194"/>
        <v>0</v>
      </c>
      <c r="L1138" s="16">
        <f t="shared" si="194"/>
        <v>0</v>
      </c>
      <c r="M1138" s="16">
        <f t="shared" si="194"/>
        <v>0</v>
      </c>
      <c r="N1138" s="16">
        <f t="shared" si="194"/>
        <v>0</v>
      </c>
      <c r="O1138" s="16">
        <f t="shared" si="194"/>
        <v>0</v>
      </c>
      <c r="P1138" s="16">
        <f t="shared" si="194"/>
        <v>0</v>
      </c>
      <c r="Q1138" s="16">
        <f t="shared" si="194"/>
        <v>1633428.72</v>
      </c>
      <c r="R1138" s="43"/>
    </row>
    <row r="1139" spans="1:19" s="47" customFormat="1" x14ac:dyDescent="0.3">
      <c r="A1139" s="276" t="s">
        <v>920</v>
      </c>
      <c r="B1139" s="277"/>
      <c r="C1139" s="165">
        <f t="shared" ref="C1139:Q1139" si="195">SUM(C1140:C1140)</f>
        <v>275562.68</v>
      </c>
      <c r="D1139" s="165">
        <f t="shared" si="195"/>
        <v>275562.68</v>
      </c>
      <c r="E1139" s="166">
        <f t="shared" si="195"/>
        <v>0</v>
      </c>
      <c r="F1139" s="165">
        <f t="shared" si="195"/>
        <v>0</v>
      </c>
      <c r="G1139" s="165">
        <f t="shared" si="195"/>
        <v>0</v>
      </c>
      <c r="H1139" s="165">
        <f t="shared" si="195"/>
        <v>0</v>
      </c>
      <c r="I1139" s="165">
        <f t="shared" si="195"/>
        <v>0</v>
      </c>
      <c r="J1139" s="165">
        <f t="shared" si="195"/>
        <v>0</v>
      </c>
      <c r="K1139" s="165">
        <f t="shared" si="195"/>
        <v>0</v>
      </c>
      <c r="L1139" s="165">
        <f t="shared" si="195"/>
        <v>0</v>
      </c>
      <c r="M1139" s="165">
        <f t="shared" si="195"/>
        <v>0</v>
      </c>
      <c r="N1139" s="165">
        <f t="shared" si="195"/>
        <v>0</v>
      </c>
      <c r="O1139" s="165">
        <f t="shared" si="195"/>
        <v>0</v>
      </c>
      <c r="P1139" s="165">
        <f t="shared" si="195"/>
        <v>0</v>
      </c>
      <c r="Q1139" s="167">
        <f t="shared" si="195"/>
        <v>0</v>
      </c>
    </row>
    <row r="1140" spans="1:19" s="47" customFormat="1" x14ac:dyDescent="0.2">
      <c r="A1140" s="254">
        <v>1</v>
      </c>
      <c r="B1140" s="172" t="s">
        <v>794</v>
      </c>
      <c r="C1140" s="30">
        <f>D1140+F1140+H1140+J1140+L1140+N1140+P1140+Q1140</f>
        <v>275562.68</v>
      </c>
      <c r="D1140" s="4">
        <v>275562.68</v>
      </c>
      <c r="E1140" s="88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30"/>
      <c r="Q1140" s="4"/>
    </row>
    <row r="1141" spans="1:19" s="47" customFormat="1" x14ac:dyDescent="0.3">
      <c r="A1141" s="276" t="s">
        <v>101</v>
      </c>
      <c r="B1141" s="277"/>
      <c r="C1141" s="165">
        <f t="shared" ref="C1141:Q1141" si="196">C1142</f>
        <v>1633428.72</v>
      </c>
      <c r="D1141" s="165">
        <f t="shared" si="196"/>
        <v>0</v>
      </c>
      <c r="E1141" s="166">
        <f t="shared" si="196"/>
        <v>0</v>
      </c>
      <c r="F1141" s="165">
        <f t="shared" si="196"/>
        <v>0</v>
      </c>
      <c r="G1141" s="165">
        <f t="shared" si="196"/>
        <v>0</v>
      </c>
      <c r="H1141" s="165">
        <f t="shared" si="196"/>
        <v>0</v>
      </c>
      <c r="I1141" s="165">
        <f t="shared" si="196"/>
        <v>0</v>
      </c>
      <c r="J1141" s="165">
        <f t="shared" si="196"/>
        <v>0</v>
      </c>
      <c r="K1141" s="165">
        <f t="shared" si="196"/>
        <v>0</v>
      </c>
      <c r="L1141" s="165">
        <f t="shared" si="196"/>
        <v>0</v>
      </c>
      <c r="M1141" s="165">
        <f t="shared" si="196"/>
        <v>0</v>
      </c>
      <c r="N1141" s="165">
        <f t="shared" si="196"/>
        <v>0</v>
      </c>
      <c r="O1141" s="165">
        <f t="shared" si="196"/>
        <v>0</v>
      </c>
      <c r="P1141" s="165">
        <f t="shared" si="196"/>
        <v>0</v>
      </c>
      <c r="Q1141" s="167">
        <f t="shared" si="196"/>
        <v>1633428.72</v>
      </c>
    </row>
    <row r="1142" spans="1:19" s="47" customFormat="1" x14ac:dyDescent="0.2">
      <c r="A1142" s="254">
        <v>1</v>
      </c>
      <c r="B1142" s="172" t="s">
        <v>627</v>
      </c>
      <c r="C1142" s="30">
        <f>D1142+F1142+H1142+J1142+L1142+N1142+P1142+Q1142</f>
        <v>1633428.72</v>
      </c>
      <c r="D1142" s="4"/>
      <c r="E1142" s="88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30"/>
      <c r="Q1142" s="4">
        <v>1633428.72</v>
      </c>
    </row>
    <row r="1143" spans="1:19" s="9" customFormat="1" ht="26.25" customHeight="1" x14ac:dyDescent="0.3">
      <c r="A1143" s="3">
        <v>50</v>
      </c>
      <c r="B1143" s="175" t="s">
        <v>810</v>
      </c>
      <c r="C1143" s="33">
        <f t="shared" ref="C1143:Q1143" si="197">C1144+C1150</f>
        <v>16054317</v>
      </c>
      <c r="D1143" s="33">
        <f t="shared" si="197"/>
        <v>0</v>
      </c>
      <c r="E1143" s="90">
        <f t="shared" si="197"/>
        <v>0</v>
      </c>
      <c r="F1143" s="33">
        <f t="shared" si="197"/>
        <v>0</v>
      </c>
      <c r="G1143" s="33">
        <f t="shared" si="197"/>
        <v>1859.3000000000002</v>
      </c>
      <c r="H1143" s="33">
        <f t="shared" si="197"/>
        <v>5475150.1500000004</v>
      </c>
      <c r="I1143" s="33">
        <f t="shared" si="197"/>
        <v>803.8</v>
      </c>
      <c r="J1143" s="33">
        <f t="shared" si="197"/>
        <v>320105</v>
      </c>
      <c r="K1143" s="33">
        <f t="shared" si="197"/>
        <v>1905.47</v>
      </c>
      <c r="L1143" s="33">
        <f t="shared" si="197"/>
        <v>1912901.3299999998</v>
      </c>
      <c r="M1143" s="33">
        <f t="shared" si="197"/>
        <v>862.47</v>
      </c>
      <c r="N1143" s="33">
        <f t="shared" si="197"/>
        <v>890070.44</v>
      </c>
      <c r="O1143" s="33">
        <f t="shared" si="197"/>
        <v>1564.87</v>
      </c>
      <c r="P1143" s="33">
        <f t="shared" si="197"/>
        <v>3856090.08</v>
      </c>
      <c r="Q1143" s="16">
        <f t="shared" si="197"/>
        <v>3600000</v>
      </c>
      <c r="R1143" s="49"/>
      <c r="S1143" s="49"/>
    </row>
    <row r="1144" spans="1:19" s="9" customFormat="1" ht="22.5" customHeight="1" x14ac:dyDescent="0.3">
      <c r="A1144" s="402" t="s">
        <v>647</v>
      </c>
      <c r="B1144" s="63"/>
      <c r="C1144" s="28">
        <f>SUM(C1145:C1149)</f>
        <v>6728235.8499999996</v>
      </c>
      <c r="D1144" s="28">
        <f t="shared" ref="D1144:Q1144" si="198">SUM(D1145:D1149)</f>
        <v>0</v>
      </c>
      <c r="E1144" s="196">
        <f t="shared" si="198"/>
        <v>0</v>
      </c>
      <c r="F1144" s="28">
        <f t="shared" si="198"/>
        <v>0</v>
      </c>
      <c r="G1144" s="28">
        <f t="shared" si="198"/>
        <v>0</v>
      </c>
      <c r="H1144" s="28">
        <f t="shared" si="198"/>
        <v>0</v>
      </c>
      <c r="I1144" s="28">
        <f t="shared" si="198"/>
        <v>0</v>
      </c>
      <c r="J1144" s="28">
        <f t="shared" si="198"/>
        <v>0</v>
      </c>
      <c r="K1144" s="28">
        <f t="shared" si="198"/>
        <v>1905.47</v>
      </c>
      <c r="L1144" s="28">
        <f t="shared" si="198"/>
        <v>1912901.3299999998</v>
      </c>
      <c r="M1144" s="28">
        <f t="shared" si="198"/>
        <v>862.47</v>
      </c>
      <c r="N1144" s="28">
        <f t="shared" si="198"/>
        <v>890070.44</v>
      </c>
      <c r="O1144" s="28">
        <f t="shared" si="198"/>
        <v>862.47</v>
      </c>
      <c r="P1144" s="28">
        <f t="shared" si="198"/>
        <v>2125264.08</v>
      </c>
      <c r="Q1144" s="28">
        <f t="shared" si="198"/>
        <v>1800000</v>
      </c>
      <c r="R1144" s="49"/>
      <c r="S1144" s="49"/>
    </row>
    <row r="1145" spans="1:19" s="15" customFormat="1" ht="22.5" customHeight="1" x14ac:dyDescent="0.3">
      <c r="A1145" s="234">
        <v>1</v>
      </c>
      <c r="B1145" s="311" t="s">
        <v>882</v>
      </c>
      <c r="C1145" s="58">
        <f>D1145+F1145+H1145+J1145+L1145+N1145+P1145+Q1145</f>
        <v>519089.73</v>
      </c>
      <c r="D1145" s="12"/>
      <c r="E1145" s="86"/>
      <c r="F1145" s="12"/>
      <c r="G1145" s="12"/>
      <c r="H1145" s="12"/>
      <c r="I1145" s="12"/>
      <c r="J1145" s="12"/>
      <c r="K1145" s="12">
        <v>527</v>
      </c>
      <c r="L1145" s="12">
        <v>519089.73</v>
      </c>
      <c r="M1145" s="12"/>
      <c r="N1145" s="12"/>
      <c r="O1145" s="12"/>
      <c r="P1145" s="40"/>
      <c r="Q1145" s="12"/>
    </row>
    <row r="1146" spans="1:19" s="15" customFormat="1" ht="22.5" customHeight="1" x14ac:dyDescent="0.3">
      <c r="A1146" s="234">
        <v>2</v>
      </c>
      <c r="B1146" s="311" t="s">
        <v>883</v>
      </c>
      <c r="C1146" s="58">
        <f>D1146+F1146+H1146+J1146+L1146+N1146+P1146+Q1146</f>
        <v>544287.27</v>
      </c>
      <c r="D1146" s="12"/>
      <c r="E1146" s="86"/>
      <c r="F1146" s="12"/>
      <c r="G1146" s="12"/>
      <c r="H1146" s="12"/>
      <c r="I1146" s="12"/>
      <c r="J1146" s="12"/>
      <c r="K1146" s="12">
        <v>516</v>
      </c>
      <c r="L1146" s="12">
        <v>544287.27</v>
      </c>
      <c r="M1146" s="12"/>
      <c r="N1146" s="12"/>
      <c r="O1146" s="12"/>
      <c r="P1146" s="40"/>
      <c r="Q1146" s="12"/>
    </row>
    <row r="1147" spans="1:19" s="9" customFormat="1" ht="22.5" customHeight="1" x14ac:dyDescent="0.3">
      <c r="A1147" s="234">
        <v>3</v>
      </c>
      <c r="B1147" s="311" t="s">
        <v>922</v>
      </c>
      <c r="C1147" s="58">
        <f>D1147+F1147+H1147+J1147+L1147+N1147+P1147+Q1147</f>
        <v>1934225.63</v>
      </c>
      <c r="D1147" s="12"/>
      <c r="E1147" s="86"/>
      <c r="F1147" s="12"/>
      <c r="G1147" s="12"/>
      <c r="H1147" s="12"/>
      <c r="I1147" s="12"/>
      <c r="J1147" s="12"/>
      <c r="K1147" s="12">
        <v>431.97</v>
      </c>
      <c r="L1147" s="12">
        <v>425486.13</v>
      </c>
      <c r="M1147" s="12">
        <v>431.97</v>
      </c>
      <c r="N1147" s="12">
        <v>444296.3</v>
      </c>
      <c r="O1147" s="12">
        <v>431.97</v>
      </c>
      <c r="P1147" s="40">
        <v>1064443.2</v>
      </c>
      <c r="Q1147" s="12"/>
      <c r="R1147" s="49"/>
      <c r="S1147" s="49"/>
    </row>
    <row r="1148" spans="1:19" s="9" customFormat="1" ht="22.5" customHeight="1" x14ac:dyDescent="0.3">
      <c r="A1148" s="234">
        <v>4</v>
      </c>
      <c r="B1148" s="311" t="s">
        <v>923</v>
      </c>
      <c r="C1148" s="58">
        <f>D1148+F1148+H1148+J1148+L1148+N1148+P1148+Q1148</f>
        <v>1930633.22</v>
      </c>
      <c r="D1148" s="12"/>
      <c r="E1148" s="86"/>
      <c r="F1148" s="12"/>
      <c r="G1148" s="12"/>
      <c r="H1148" s="12"/>
      <c r="I1148" s="12"/>
      <c r="J1148" s="12"/>
      <c r="K1148" s="12">
        <v>430.5</v>
      </c>
      <c r="L1148" s="12">
        <v>424038.2</v>
      </c>
      <c r="M1148" s="12">
        <v>430.5</v>
      </c>
      <c r="N1148" s="12">
        <v>445774.14</v>
      </c>
      <c r="O1148" s="12">
        <v>430.5</v>
      </c>
      <c r="P1148" s="40">
        <v>1060820.8799999999</v>
      </c>
      <c r="Q1148" s="12"/>
      <c r="R1148" s="49"/>
      <c r="S1148" s="49"/>
    </row>
    <row r="1149" spans="1:19" s="9" customFormat="1" ht="36" customHeight="1" x14ac:dyDescent="0.3">
      <c r="A1149" s="234">
        <v>5</v>
      </c>
      <c r="B1149" s="177" t="s">
        <v>873</v>
      </c>
      <c r="C1149" s="58">
        <f>D1149+F1149+H1149+J1149+L1149+N1149+P1149+Q1149</f>
        <v>1800000</v>
      </c>
      <c r="D1149" s="12"/>
      <c r="E1149" s="86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38"/>
      <c r="Q1149" s="12">
        <v>1800000</v>
      </c>
      <c r="R1149" s="49"/>
      <c r="S1149" s="49"/>
    </row>
    <row r="1150" spans="1:19" s="9" customFormat="1" ht="22.5" customHeight="1" x14ac:dyDescent="0.3">
      <c r="A1150" s="175" t="s">
        <v>649</v>
      </c>
      <c r="B1150" s="63"/>
      <c r="C1150" s="28">
        <f>SUM(C1151:C1158)</f>
        <v>9326081.1500000004</v>
      </c>
      <c r="D1150" s="28">
        <f t="shared" ref="D1150:Q1150" si="199">SUM(D1151:D1158)</f>
        <v>0</v>
      </c>
      <c r="E1150" s="196">
        <f t="shared" si="199"/>
        <v>0</v>
      </c>
      <c r="F1150" s="28">
        <f t="shared" si="199"/>
        <v>0</v>
      </c>
      <c r="G1150" s="28">
        <f t="shared" si="199"/>
        <v>1859.3000000000002</v>
      </c>
      <c r="H1150" s="28">
        <f t="shared" si="199"/>
        <v>5475150.1500000004</v>
      </c>
      <c r="I1150" s="28">
        <f t="shared" si="199"/>
        <v>803.8</v>
      </c>
      <c r="J1150" s="28">
        <f t="shared" si="199"/>
        <v>320105</v>
      </c>
      <c r="K1150" s="28">
        <f t="shared" si="199"/>
        <v>0</v>
      </c>
      <c r="L1150" s="28">
        <f t="shared" si="199"/>
        <v>0</v>
      </c>
      <c r="M1150" s="28">
        <f t="shared" si="199"/>
        <v>0</v>
      </c>
      <c r="N1150" s="28">
        <f t="shared" si="199"/>
        <v>0</v>
      </c>
      <c r="O1150" s="28">
        <f t="shared" si="199"/>
        <v>702.4</v>
      </c>
      <c r="P1150" s="28">
        <f t="shared" si="199"/>
        <v>1730826</v>
      </c>
      <c r="Q1150" s="28">
        <f t="shared" si="199"/>
        <v>1800000</v>
      </c>
      <c r="R1150" s="49"/>
      <c r="S1150" s="49"/>
    </row>
    <row r="1151" spans="1:19" s="9" customFormat="1" ht="40.5" customHeight="1" x14ac:dyDescent="0.3">
      <c r="A1151" s="234">
        <v>1</v>
      </c>
      <c r="B1151" s="177" t="s">
        <v>797</v>
      </c>
      <c r="C1151" s="58">
        <f t="shared" ref="C1151:C1158" si="200">D1151+F1151+H1151+J1151+L1151+N1151+P1151+Q1151</f>
        <v>1800000</v>
      </c>
      <c r="D1151" s="12"/>
      <c r="E1151" s="86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40"/>
      <c r="Q1151" s="12">
        <v>1800000</v>
      </c>
      <c r="R1151" s="49"/>
      <c r="S1151" s="49"/>
    </row>
    <row r="1152" spans="1:19" s="9" customFormat="1" ht="40.5" customHeight="1" x14ac:dyDescent="0.3">
      <c r="A1152" s="234">
        <v>2</v>
      </c>
      <c r="B1152" s="177" t="s">
        <v>798</v>
      </c>
      <c r="C1152" s="58">
        <f t="shared" si="200"/>
        <v>1108963</v>
      </c>
      <c r="D1152" s="12"/>
      <c r="E1152" s="86"/>
      <c r="F1152" s="12"/>
      <c r="G1152" s="12">
        <v>520.6</v>
      </c>
      <c r="H1152" s="12">
        <v>1108963</v>
      </c>
      <c r="I1152" s="12"/>
      <c r="J1152" s="12"/>
      <c r="K1152" s="12"/>
      <c r="L1152" s="12"/>
      <c r="M1152" s="12"/>
      <c r="N1152" s="12"/>
      <c r="O1152" s="12"/>
      <c r="P1152" s="40"/>
      <c r="Q1152" s="12"/>
      <c r="R1152" s="49"/>
      <c r="S1152" s="49"/>
    </row>
    <row r="1153" spans="1:19" s="9" customFormat="1" ht="24" customHeight="1" x14ac:dyDescent="0.3">
      <c r="A1153" s="234">
        <v>3</v>
      </c>
      <c r="B1153" s="311" t="s">
        <v>648</v>
      </c>
      <c r="C1153" s="58">
        <f t="shared" si="200"/>
        <v>1730826</v>
      </c>
      <c r="D1153" s="12"/>
      <c r="E1153" s="86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>
        <v>702.4</v>
      </c>
      <c r="P1153" s="40">
        <v>1730826</v>
      </c>
      <c r="Q1153" s="12"/>
      <c r="R1153" s="49"/>
      <c r="S1153" s="49"/>
    </row>
    <row r="1154" spans="1:19" s="9" customFormat="1" ht="24" customHeight="1" x14ac:dyDescent="0.25">
      <c r="A1154" s="234">
        <v>4</v>
      </c>
      <c r="B1154" s="311" t="s">
        <v>178</v>
      </c>
      <c r="C1154" s="58">
        <f t="shared" si="200"/>
        <v>320105</v>
      </c>
      <c r="D1154" s="12"/>
      <c r="E1154" s="86"/>
      <c r="F1154" s="12"/>
      <c r="G1154" s="227"/>
      <c r="H1154" s="227"/>
      <c r="I1154" s="12">
        <v>803.8</v>
      </c>
      <c r="J1154" s="12">
        <v>320105</v>
      </c>
      <c r="K1154" s="12"/>
      <c r="L1154" s="12"/>
      <c r="M1154" s="12"/>
      <c r="N1154" s="12"/>
      <c r="O1154" s="12"/>
      <c r="P1154" s="40"/>
      <c r="Q1154" s="12"/>
      <c r="R1154" s="43"/>
    </row>
    <row r="1155" spans="1:19" s="15" customFormat="1" ht="24.75" customHeight="1" x14ac:dyDescent="0.3">
      <c r="A1155" s="234">
        <v>5</v>
      </c>
      <c r="B1155" s="400" t="s">
        <v>899</v>
      </c>
      <c r="C1155" s="58">
        <f t="shared" si="200"/>
        <v>1837685</v>
      </c>
      <c r="D1155" s="12"/>
      <c r="E1155" s="86"/>
      <c r="F1155" s="12"/>
      <c r="G1155" s="12">
        <v>507.8</v>
      </c>
      <c r="H1155" s="12">
        <v>1837685</v>
      </c>
      <c r="I1155" s="12"/>
      <c r="J1155" s="12"/>
      <c r="K1155" s="12"/>
      <c r="L1155" s="12"/>
      <c r="M1155" s="12"/>
      <c r="N1155" s="12"/>
      <c r="O1155" s="12"/>
      <c r="P1155" s="40"/>
      <c r="Q1155" s="12"/>
    </row>
    <row r="1156" spans="1:19" s="9" customFormat="1" ht="36" customHeight="1" x14ac:dyDescent="0.3">
      <c r="A1156" s="234">
        <v>6</v>
      </c>
      <c r="B1156" s="177" t="s">
        <v>595</v>
      </c>
      <c r="C1156" s="58">
        <f t="shared" si="200"/>
        <v>845035</v>
      </c>
      <c r="D1156" s="12"/>
      <c r="E1156" s="86"/>
      <c r="F1156" s="12"/>
      <c r="G1156" s="12">
        <v>277.69</v>
      </c>
      <c r="H1156" s="12">
        <v>845035</v>
      </c>
      <c r="I1156" s="12"/>
      <c r="J1156" s="12"/>
      <c r="K1156" s="12"/>
      <c r="L1156" s="12"/>
      <c r="M1156" s="12"/>
      <c r="N1156" s="12"/>
      <c r="O1156" s="12"/>
      <c r="P1156" s="40"/>
      <c r="Q1156" s="12"/>
      <c r="R1156" s="49"/>
      <c r="S1156" s="49"/>
    </row>
    <row r="1157" spans="1:19" s="9" customFormat="1" ht="39.75" customHeight="1" x14ac:dyDescent="0.3">
      <c r="A1157" s="234">
        <v>7</v>
      </c>
      <c r="B1157" s="177" t="s">
        <v>594</v>
      </c>
      <c r="C1157" s="58">
        <f t="shared" si="200"/>
        <v>845035</v>
      </c>
      <c r="D1157" s="12"/>
      <c r="E1157" s="86"/>
      <c r="F1157" s="12"/>
      <c r="G1157" s="12">
        <v>277.69</v>
      </c>
      <c r="H1157" s="12">
        <v>845035</v>
      </c>
      <c r="I1157" s="12"/>
      <c r="J1157" s="12"/>
      <c r="K1157" s="12"/>
      <c r="L1157" s="12"/>
      <c r="M1157" s="12"/>
      <c r="N1157" s="12"/>
      <c r="O1157" s="12"/>
      <c r="P1157" s="40"/>
      <c r="Q1157" s="12"/>
      <c r="R1157" s="49"/>
      <c r="S1157" s="49"/>
    </row>
    <row r="1158" spans="1:19" s="9" customFormat="1" ht="39.75" customHeight="1" x14ac:dyDescent="0.3">
      <c r="A1158" s="234">
        <v>8</v>
      </c>
      <c r="B1158" s="177" t="s">
        <v>593</v>
      </c>
      <c r="C1158" s="58">
        <f t="shared" si="200"/>
        <v>838432.15</v>
      </c>
      <c r="D1158" s="12"/>
      <c r="E1158" s="86"/>
      <c r="F1158" s="12"/>
      <c r="G1158" s="12">
        <v>275.52</v>
      </c>
      <c r="H1158" s="12">
        <v>838432.15</v>
      </c>
      <c r="I1158" s="12"/>
      <c r="J1158" s="12"/>
      <c r="K1158" s="12"/>
      <c r="L1158" s="12"/>
      <c r="M1158" s="12"/>
      <c r="N1158" s="12"/>
      <c r="O1158" s="12"/>
      <c r="P1158" s="40"/>
      <c r="Q1158" s="12"/>
      <c r="R1158" s="49"/>
      <c r="S1158" s="49"/>
    </row>
    <row r="1159" spans="1:19" s="9" customFormat="1" ht="28.5" customHeight="1" x14ac:dyDescent="0.3">
      <c r="A1159" s="3">
        <v>51</v>
      </c>
      <c r="B1159" s="175" t="s">
        <v>102</v>
      </c>
      <c r="C1159" s="33">
        <f t="shared" ref="C1159:Q1159" si="201">C1160+C1162</f>
        <v>4980579.25</v>
      </c>
      <c r="D1159" s="33">
        <f t="shared" si="201"/>
        <v>58960</v>
      </c>
      <c r="E1159" s="90">
        <f t="shared" si="201"/>
        <v>0</v>
      </c>
      <c r="F1159" s="33">
        <f t="shared" si="201"/>
        <v>0</v>
      </c>
      <c r="G1159" s="33">
        <f t="shared" si="201"/>
        <v>0</v>
      </c>
      <c r="H1159" s="33">
        <f t="shared" si="201"/>
        <v>0</v>
      </c>
      <c r="I1159" s="33">
        <f t="shared" si="201"/>
        <v>0</v>
      </c>
      <c r="J1159" s="33">
        <f t="shared" si="201"/>
        <v>0</v>
      </c>
      <c r="K1159" s="33">
        <f t="shared" si="201"/>
        <v>0</v>
      </c>
      <c r="L1159" s="33">
        <f t="shared" si="201"/>
        <v>0</v>
      </c>
      <c r="M1159" s="33">
        <f t="shared" si="201"/>
        <v>0</v>
      </c>
      <c r="N1159" s="33">
        <f t="shared" si="201"/>
        <v>0</v>
      </c>
      <c r="O1159" s="33">
        <f t="shared" si="201"/>
        <v>0</v>
      </c>
      <c r="P1159" s="33">
        <f t="shared" si="201"/>
        <v>0</v>
      </c>
      <c r="Q1159" s="16">
        <f t="shared" si="201"/>
        <v>4921619.25</v>
      </c>
      <c r="R1159" s="48"/>
    </row>
    <row r="1160" spans="1:19" s="51" customFormat="1" ht="22.5" customHeight="1" x14ac:dyDescent="0.3">
      <c r="A1160" s="163" t="s">
        <v>625</v>
      </c>
      <c r="B1160" s="332"/>
      <c r="C1160" s="167">
        <f t="shared" ref="C1160:Q1160" si="202">SUM(C1161)</f>
        <v>3882099.71</v>
      </c>
      <c r="D1160" s="167">
        <f t="shared" si="202"/>
        <v>0</v>
      </c>
      <c r="E1160" s="176">
        <f t="shared" si="202"/>
        <v>0</v>
      </c>
      <c r="F1160" s="167">
        <f t="shared" si="202"/>
        <v>0</v>
      </c>
      <c r="G1160" s="167">
        <f t="shared" si="202"/>
        <v>0</v>
      </c>
      <c r="H1160" s="167">
        <f t="shared" si="202"/>
        <v>0</v>
      </c>
      <c r="I1160" s="167">
        <f t="shared" si="202"/>
        <v>0</v>
      </c>
      <c r="J1160" s="167">
        <f t="shared" si="202"/>
        <v>0</v>
      </c>
      <c r="K1160" s="167">
        <f t="shared" si="202"/>
        <v>0</v>
      </c>
      <c r="L1160" s="167">
        <f t="shared" si="202"/>
        <v>0</v>
      </c>
      <c r="M1160" s="167">
        <f t="shared" si="202"/>
        <v>0</v>
      </c>
      <c r="N1160" s="167">
        <f t="shared" si="202"/>
        <v>0</v>
      </c>
      <c r="O1160" s="167">
        <f t="shared" si="202"/>
        <v>0</v>
      </c>
      <c r="P1160" s="167">
        <f t="shared" si="202"/>
        <v>0</v>
      </c>
      <c r="Q1160" s="167">
        <f t="shared" si="202"/>
        <v>3882099.71</v>
      </c>
      <c r="R1160" s="243"/>
    </row>
    <row r="1161" spans="1:19" s="50" customFormat="1" ht="25.5" customHeight="1" x14ac:dyDescent="0.2">
      <c r="A1161" s="254">
        <v>1</v>
      </c>
      <c r="B1161" s="172" t="s">
        <v>179</v>
      </c>
      <c r="C1161" s="30">
        <f>D1161+F1161+H1161+J1161+L1161+N1161+P1161+Q1161</f>
        <v>3882099.71</v>
      </c>
      <c r="D1161" s="4"/>
      <c r="E1161" s="88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30"/>
      <c r="Q1161" s="4">
        <v>3882099.71</v>
      </c>
      <c r="R1161" s="47"/>
    </row>
    <row r="1162" spans="1:19" s="51" customFormat="1" x14ac:dyDescent="0.3">
      <c r="A1162" s="163" t="s">
        <v>626</v>
      </c>
      <c r="B1162" s="332"/>
      <c r="C1162" s="167">
        <f t="shared" ref="C1162:Q1162" si="203">SUM(C1163)</f>
        <v>1098479.54</v>
      </c>
      <c r="D1162" s="167">
        <f t="shared" si="203"/>
        <v>58960</v>
      </c>
      <c r="E1162" s="176">
        <f t="shared" si="203"/>
        <v>0</v>
      </c>
      <c r="F1162" s="167">
        <f t="shared" si="203"/>
        <v>0</v>
      </c>
      <c r="G1162" s="167">
        <f t="shared" si="203"/>
        <v>0</v>
      </c>
      <c r="H1162" s="167">
        <f t="shared" si="203"/>
        <v>0</v>
      </c>
      <c r="I1162" s="167">
        <f t="shared" si="203"/>
        <v>0</v>
      </c>
      <c r="J1162" s="167">
        <f t="shared" si="203"/>
        <v>0</v>
      </c>
      <c r="K1162" s="167">
        <f t="shared" si="203"/>
        <v>0</v>
      </c>
      <c r="L1162" s="167">
        <f t="shared" si="203"/>
        <v>0</v>
      </c>
      <c r="M1162" s="167">
        <f t="shared" si="203"/>
        <v>0</v>
      </c>
      <c r="N1162" s="167">
        <f t="shared" si="203"/>
        <v>0</v>
      </c>
      <c r="O1162" s="167">
        <f t="shared" si="203"/>
        <v>0</v>
      </c>
      <c r="P1162" s="167">
        <f t="shared" si="203"/>
        <v>0</v>
      </c>
      <c r="Q1162" s="167">
        <f t="shared" si="203"/>
        <v>1039519.54</v>
      </c>
      <c r="R1162" s="273"/>
    </row>
    <row r="1163" spans="1:19" s="50" customFormat="1" x14ac:dyDescent="0.2">
      <c r="A1163" s="254">
        <v>1</v>
      </c>
      <c r="B1163" s="172" t="s">
        <v>180</v>
      </c>
      <c r="C1163" s="30">
        <f>D1163+F1163+H1163+J1163+L1163+N1163+P1163+Q1163</f>
        <v>1098479.54</v>
      </c>
      <c r="D1163" s="4">
        <v>58960</v>
      </c>
      <c r="E1163" s="88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30"/>
      <c r="Q1163" s="4">
        <v>1039519.54</v>
      </c>
      <c r="R1163" s="47"/>
    </row>
    <row r="1164" spans="1:19" s="26" customFormat="1" x14ac:dyDescent="0.3">
      <c r="A1164" s="3">
        <v>52</v>
      </c>
      <c r="B1164" s="175" t="s">
        <v>103</v>
      </c>
      <c r="C1164" s="16">
        <f>C1165+C1167</f>
        <v>1734865.56</v>
      </c>
      <c r="D1164" s="16">
        <f t="shared" ref="D1164:Q1164" si="204">D1165+D1167</f>
        <v>498735.56</v>
      </c>
      <c r="E1164" s="89">
        <f t="shared" si="204"/>
        <v>0</v>
      </c>
      <c r="F1164" s="16">
        <f t="shared" si="204"/>
        <v>0</v>
      </c>
      <c r="G1164" s="16">
        <f t="shared" si="204"/>
        <v>307.5</v>
      </c>
      <c r="H1164" s="16">
        <f t="shared" si="204"/>
        <v>1236130</v>
      </c>
      <c r="I1164" s="16">
        <f t="shared" si="204"/>
        <v>0</v>
      </c>
      <c r="J1164" s="16">
        <f t="shared" si="204"/>
        <v>0</v>
      </c>
      <c r="K1164" s="16">
        <f t="shared" si="204"/>
        <v>0</v>
      </c>
      <c r="L1164" s="16">
        <f t="shared" si="204"/>
        <v>0</v>
      </c>
      <c r="M1164" s="16">
        <f t="shared" si="204"/>
        <v>0</v>
      </c>
      <c r="N1164" s="16">
        <f t="shared" si="204"/>
        <v>0</v>
      </c>
      <c r="O1164" s="16">
        <f t="shared" si="204"/>
        <v>0</v>
      </c>
      <c r="P1164" s="16">
        <f t="shared" si="204"/>
        <v>0</v>
      </c>
      <c r="Q1164" s="16">
        <f t="shared" si="204"/>
        <v>0</v>
      </c>
    </row>
    <row r="1165" spans="1:19" s="26" customFormat="1" x14ac:dyDescent="0.3">
      <c r="A1165" s="163" t="s">
        <v>680</v>
      </c>
      <c r="B1165" s="96"/>
      <c r="C1165" s="165">
        <f t="shared" ref="C1165:Q1165" si="205">C1166</f>
        <v>498735.56</v>
      </c>
      <c r="D1165" s="167">
        <f t="shared" si="205"/>
        <v>498735.56</v>
      </c>
      <c r="E1165" s="176">
        <f t="shared" si="205"/>
        <v>0</v>
      </c>
      <c r="F1165" s="167">
        <f t="shared" si="205"/>
        <v>0</v>
      </c>
      <c r="G1165" s="167">
        <f t="shared" si="205"/>
        <v>0</v>
      </c>
      <c r="H1165" s="167">
        <f t="shared" si="205"/>
        <v>0</v>
      </c>
      <c r="I1165" s="167">
        <f t="shared" si="205"/>
        <v>0</v>
      </c>
      <c r="J1165" s="167">
        <f t="shared" si="205"/>
        <v>0</v>
      </c>
      <c r="K1165" s="167">
        <f t="shared" si="205"/>
        <v>0</v>
      </c>
      <c r="L1165" s="167">
        <f t="shared" si="205"/>
        <v>0</v>
      </c>
      <c r="M1165" s="167">
        <f t="shared" si="205"/>
        <v>0</v>
      </c>
      <c r="N1165" s="167">
        <f t="shared" si="205"/>
        <v>0</v>
      </c>
      <c r="O1165" s="167">
        <f t="shared" si="205"/>
        <v>0</v>
      </c>
      <c r="P1165" s="165">
        <f t="shared" si="205"/>
        <v>0</v>
      </c>
      <c r="Q1165" s="167">
        <f t="shared" si="205"/>
        <v>0</v>
      </c>
      <c r="R1165" s="52"/>
    </row>
    <row r="1166" spans="1:19" s="15" customFormat="1" ht="27.75" customHeight="1" x14ac:dyDescent="0.3">
      <c r="A1166" s="245">
        <v>1</v>
      </c>
      <c r="B1166" s="172" t="s">
        <v>681</v>
      </c>
      <c r="C1166" s="30">
        <f>D1166+F1166+H1166+J1166+L1166+N1166+P1166+Q1166</f>
        <v>498735.56</v>
      </c>
      <c r="D1166" s="4">
        <v>498735.56</v>
      </c>
      <c r="E1166" s="88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30"/>
      <c r="Q1166" s="4"/>
      <c r="R1166" s="23"/>
    </row>
    <row r="1167" spans="1:19" s="26" customFormat="1" x14ac:dyDescent="0.3">
      <c r="A1167" s="403" t="s">
        <v>679</v>
      </c>
      <c r="B1167" s="96"/>
      <c r="C1167" s="167">
        <f t="shared" ref="C1167:Q1167" si="206">SUM(C1168)</f>
        <v>1236130</v>
      </c>
      <c r="D1167" s="167">
        <f t="shared" si="206"/>
        <v>0</v>
      </c>
      <c r="E1167" s="176">
        <f t="shared" si="206"/>
        <v>0</v>
      </c>
      <c r="F1167" s="167">
        <f t="shared" si="206"/>
        <v>0</v>
      </c>
      <c r="G1167" s="167">
        <f t="shared" si="206"/>
        <v>307.5</v>
      </c>
      <c r="H1167" s="167">
        <f t="shared" si="206"/>
        <v>1236130</v>
      </c>
      <c r="I1167" s="167">
        <f t="shared" si="206"/>
        <v>0</v>
      </c>
      <c r="J1167" s="167">
        <f t="shared" si="206"/>
        <v>0</v>
      </c>
      <c r="K1167" s="167">
        <f t="shared" si="206"/>
        <v>0</v>
      </c>
      <c r="L1167" s="167">
        <f t="shared" si="206"/>
        <v>0</v>
      </c>
      <c r="M1167" s="167">
        <f t="shared" si="206"/>
        <v>0</v>
      </c>
      <c r="N1167" s="167">
        <f t="shared" si="206"/>
        <v>0</v>
      </c>
      <c r="O1167" s="167">
        <f t="shared" si="206"/>
        <v>0</v>
      </c>
      <c r="P1167" s="167">
        <f t="shared" si="206"/>
        <v>0</v>
      </c>
      <c r="Q1167" s="167">
        <f t="shared" si="206"/>
        <v>0</v>
      </c>
      <c r="R1167" s="52"/>
    </row>
    <row r="1168" spans="1:19" s="15" customFormat="1" ht="24" customHeight="1" x14ac:dyDescent="0.3">
      <c r="A1168" s="245">
        <v>1</v>
      </c>
      <c r="B1168" s="172" t="s">
        <v>686</v>
      </c>
      <c r="C1168" s="30">
        <f>D1168+F1168+H1168+J1168+L1168+N1168+P1168+Q1168</f>
        <v>1236130</v>
      </c>
      <c r="D1168" s="4"/>
      <c r="E1168" s="88"/>
      <c r="F1168" s="4"/>
      <c r="G1168" s="4">
        <v>307.5</v>
      </c>
      <c r="H1168" s="4">
        <v>1236130</v>
      </c>
      <c r="I1168" s="4"/>
      <c r="J1168" s="4"/>
      <c r="K1168" s="4"/>
      <c r="L1168" s="4"/>
      <c r="M1168" s="4"/>
      <c r="N1168" s="4"/>
      <c r="O1168" s="4"/>
      <c r="P1168" s="30"/>
      <c r="Q1168" s="4"/>
      <c r="R1168" s="53"/>
    </row>
    <row r="1169" spans="1:18" s="9" customFormat="1" ht="25.5" customHeight="1" x14ac:dyDescent="0.3">
      <c r="A1169" s="3">
        <v>53</v>
      </c>
      <c r="B1169" s="175" t="s">
        <v>104</v>
      </c>
      <c r="C1169" s="33">
        <f t="shared" ref="C1169:Q1169" si="207">C1170+C1174</f>
        <v>3666589.79</v>
      </c>
      <c r="D1169" s="33">
        <f t="shared" si="207"/>
        <v>1500997.1400000001</v>
      </c>
      <c r="E1169" s="90">
        <f t="shared" si="207"/>
        <v>0</v>
      </c>
      <c r="F1169" s="33">
        <f t="shared" si="207"/>
        <v>0</v>
      </c>
      <c r="G1169" s="33">
        <f t="shared" si="207"/>
        <v>0</v>
      </c>
      <c r="H1169" s="33">
        <f t="shared" si="207"/>
        <v>0</v>
      </c>
      <c r="I1169" s="33">
        <f t="shared" si="207"/>
        <v>0</v>
      </c>
      <c r="J1169" s="33">
        <f t="shared" si="207"/>
        <v>0</v>
      </c>
      <c r="K1169" s="33">
        <f t="shared" si="207"/>
        <v>1024</v>
      </c>
      <c r="L1169" s="33">
        <f t="shared" si="207"/>
        <v>1008629.8</v>
      </c>
      <c r="M1169" s="33">
        <f t="shared" si="207"/>
        <v>1117.32</v>
      </c>
      <c r="N1169" s="33">
        <f t="shared" si="207"/>
        <v>1156962.8500000001</v>
      </c>
      <c r="O1169" s="33">
        <f t="shared" si="207"/>
        <v>0</v>
      </c>
      <c r="P1169" s="33">
        <f t="shared" si="207"/>
        <v>0</v>
      </c>
      <c r="Q1169" s="16">
        <f t="shared" si="207"/>
        <v>0</v>
      </c>
      <c r="R1169" s="43"/>
    </row>
    <row r="1170" spans="1:18" s="82" customFormat="1" ht="23.25" customHeight="1" x14ac:dyDescent="0.3">
      <c r="A1170" s="241" t="s">
        <v>642</v>
      </c>
      <c r="B1170" s="333"/>
      <c r="C1170" s="33">
        <f t="shared" ref="C1170:Q1170" si="208">SUM(C1171:C1173)</f>
        <v>2657959.9900000002</v>
      </c>
      <c r="D1170" s="33">
        <f t="shared" si="208"/>
        <v>1500997.1400000001</v>
      </c>
      <c r="E1170" s="90">
        <f t="shared" si="208"/>
        <v>0</v>
      </c>
      <c r="F1170" s="33">
        <f t="shared" si="208"/>
        <v>0</v>
      </c>
      <c r="G1170" s="33">
        <f t="shared" si="208"/>
        <v>0</v>
      </c>
      <c r="H1170" s="33">
        <f t="shared" si="208"/>
        <v>0</v>
      </c>
      <c r="I1170" s="33">
        <f t="shared" si="208"/>
        <v>0</v>
      </c>
      <c r="J1170" s="33">
        <f t="shared" si="208"/>
        <v>0</v>
      </c>
      <c r="K1170" s="33">
        <f t="shared" si="208"/>
        <v>0</v>
      </c>
      <c r="L1170" s="33">
        <f t="shared" si="208"/>
        <v>0</v>
      </c>
      <c r="M1170" s="33">
        <f t="shared" si="208"/>
        <v>1117.32</v>
      </c>
      <c r="N1170" s="33">
        <f t="shared" si="208"/>
        <v>1156962.8500000001</v>
      </c>
      <c r="O1170" s="33">
        <f t="shared" si="208"/>
        <v>0</v>
      </c>
      <c r="P1170" s="33">
        <f t="shared" si="208"/>
        <v>0</v>
      </c>
      <c r="Q1170" s="16">
        <f t="shared" si="208"/>
        <v>0</v>
      </c>
      <c r="R1170" s="54"/>
    </row>
    <row r="1171" spans="1:18" s="47" customFormat="1" ht="23.25" customHeight="1" x14ac:dyDescent="0.2">
      <c r="A1171" s="245">
        <v>1</v>
      </c>
      <c r="B1171" s="404" t="s">
        <v>181</v>
      </c>
      <c r="C1171" s="40">
        <f>D1171+F1171+H1171+J1171+L1171+N1171+P1171+Q1171</f>
        <v>546361</v>
      </c>
      <c r="D1171" s="12"/>
      <c r="E1171" s="88"/>
      <c r="F1171" s="4"/>
      <c r="G1171" s="4"/>
      <c r="H1171" s="4"/>
      <c r="I1171" s="4"/>
      <c r="J1171" s="4"/>
      <c r="K1171" s="4"/>
      <c r="L1171" s="4"/>
      <c r="M1171" s="4">
        <v>527.64</v>
      </c>
      <c r="N1171" s="4">
        <v>546361</v>
      </c>
      <c r="O1171" s="4"/>
      <c r="P1171" s="30"/>
      <c r="Q1171" s="4"/>
      <c r="R1171" s="23"/>
    </row>
    <row r="1172" spans="1:18" s="47" customFormat="1" ht="23.25" customHeight="1" x14ac:dyDescent="0.2">
      <c r="A1172" s="245">
        <v>2</v>
      </c>
      <c r="B1172" s="172" t="s">
        <v>182</v>
      </c>
      <c r="C1172" s="40">
        <f>D1172+F1172+H1172+J1172+L1172+N1172+P1172+Q1172</f>
        <v>1488476.1600000001</v>
      </c>
      <c r="D1172" s="12">
        <v>877874.31</v>
      </c>
      <c r="E1172" s="88"/>
      <c r="F1172" s="4"/>
      <c r="G1172" s="4"/>
      <c r="H1172" s="4"/>
      <c r="I1172" s="4"/>
      <c r="J1172" s="4"/>
      <c r="K1172" s="4"/>
      <c r="L1172" s="4"/>
      <c r="M1172" s="4">
        <v>589.67999999999995</v>
      </c>
      <c r="N1172" s="4">
        <v>610601.85</v>
      </c>
      <c r="O1172" s="4"/>
      <c r="P1172" s="30"/>
      <c r="Q1172" s="4"/>
      <c r="R1172" s="23"/>
    </row>
    <row r="1173" spans="1:18" s="47" customFormat="1" ht="23.25" customHeight="1" x14ac:dyDescent="0.2">
      <c r="A1173" s="245">
        <v>3</v>
      </c>
      <c r="B1173" s="172" t="s">
        <v>183</v>
      </c>
      <c r="C1173" s="40">
        <f>D1173+F1173+H1173+J1173+L1173+N1173+P1173+Q1173</f>
        <v>623122.82999999996</v>
      </c>
      <c r="D1173" s="12">
        <v>623122.82999999996</v>
      </c>
      <c r="E1173" s="88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30"/>
      <c r="Q1173" s="4"/>
      <c r="R1173" s="23"/>
    </row>
    <row r="1174" spans="1:18" s="82" customFormat="1" ht="23.25" customHeight="1" x14ac:dyDescent="0.3">
      <c r="A1174" s="241" t="s">
        <v>641</v>
      </c>
      <c r="B1174" s="333"/>
      <c r="C1174" s="33">
        <f t="shared" ref="C1174:Q1174" si="209">SUM(C1175:C1175)</f>
        <v>1008629.8</v>
      </c>
      <c r="D1174" s="33">
        <f t="shared" si="209"/>
        <v>0</v>
      </c>
      <c r="E1174" s="90">
        <f t="shared" si="209"/>
        <v>0</v>
      </c>
      <c r="F1174" s="33">
        <f t="shared" si="209"/>
        <v>0</v>
      </c>
      <c r="G1174" s="33">
        <f t="shared" si="209"/>
        <v>0</v>
      </c>
      <c r="H1174" s="33">
        <f t="shared" si="209"/>
        <v>0</v>
      </c>
      <c r="I1174" s="33">
        <f t="shared" si="209"/>
        <v>0</v>
      </c>
      <c r="J1174" s="33">
        <f t="shared" si="209"/>
        <v>0</v>
      </c>
      <c r="K1174" s="33">
        <f t="shared" si="209"/>
        <v>1024</v>
      </c>
      <c r="L1174" s="33">
        <f t="shared" si="209"/>
        <v>1008629.8</v>
      </c>
      <c r="M1174" s="33">
        <f t="shared" si="209"/>
        <v>0</v>
      </c>
      <c r="N1174" s="33">
        <f t="shared" si="209"/>
        <v>0</v>
      </c>
      <c r="O1174" s="33">
        <f t="shared" si="209"/>
        <v>0</v>
      </c>
      <c r="P1174" s="33">
        <f t="shared" si="209"/>
        <v>0</v>
      </c>
      <c r="Q1174" s="16">
        <f t="shared" si="209"/>
        <v>0</v>
      </c>
      <c r="R1174" s="54"/>
    </row>
    <row r="1175" spans="1:18" s="47" customFormat="1" ht="23.25" customHeight="1" x14ac:dyDescent="0.2">
      <c r="A1175" s="245">
        <v>1</v>
      </c>
      <c r="B1175" s="405" t="s">
        <v>184</v>
      </c>
      <c r="C1175" s="40">
        <f>D1175+F1175+H1175+J1175+L1175+N1175+P1175+Q1175</f>
        <v>1008629.8</v>
      </c>
      <c r="D1175" s="12"/>
      <c r="E1175" s="88"/>
      <c r="F1175" s="4"/>
      <c r="G1175" s="4"/>
      <c r="H1175" s="4"/>
      <c r="I1175" s="4"/>
      <c r="J1175" s="4"/>
      <c r="K1175" s="4">
        <v>1024</v>
      </c>
      <c r="L1175" s="4">
        <v>1008629.8</v>
      </c>
      <c r="M1175" s="4"/>
      <c r="N1175" s="4"/>
      <c r="O1175" s="4"/>
      <c r="P1175" s="30"/>
      <c r="Q1175" s="4"/>
      <c r="R1175" s="23"/>
    </row>
    <row r="1176" spans="1:18" s="9" customFormat="1" ht="27.75" customHeight="1" x14ac:dyDescent="0.3">
      <c r="A1176" s="3">
        <v>54</v>
      </c>
      <c r="B1176" s="175" t="s">
        <v>105</v>
      </c>
      <c r="C1176" s="33">
        <f t="shared" ref="C1176:P1176" si="210">C1177</f>
        <v>923981.75</v>
      </c>
      <c r="D1176" s="16">
        <f t="shared" si="210"/>
        <v>0</v>
      </c>
      <c r="E1176" s="89">
        <f t="shared" si="210"/>
        <v>0</v>
      </c>
      <c r="F1176" s="16">
        <f t="shared" si="210"/>
        <v>0</v>
      </c>
      <c r="G1176" s="16">
        <f t="shared" si="210"/>
        <v>303.52999999999997</v>
      </c>
      <c r="H1176" s="16">
        <f t="shared" si="210"/>
        <v>923981.75</v>
      </c>
      <c r="I1176" s="16">
        <f t="shared" si="210"/>
        <v>0</v>
      </c>
      <c r="J1176" s="16">
        <f t="shared" si="210"/>
        <v>0</v>
      </c>
      <c r="K1176" s="16">
        <f t="shared" si="210"/>
        <v>0</v>
      </c>
      <c r="L1176" s="16">
        <f t="shared" si="210"/>
        <v>0</v>
      </c>
      <c r="M1176" s="16">
        <f t="shared" si="210"/>
        <v>0</v>
      </c>
      <c r="N1176" s="16">
        <f t="shared" si="210"/>
        <v>0</v>
      </c>
      <c r="O1176" s="16">
        <f t="shared" si="210"/>
        <v>0</v>
      </c>
      <c r="P1176" s="33">
        <f t="shared" si="210"/>
        <v>0</v>
      </c>
      <c r="Q1176" s="16">
        <v>0</v>
      </c>
      <c r="R1176" s="43"/>
    </row>
    <row r="1177" spans="1:18" s="9" customFormat="1" ht="27.75" customHeight="1" x14ac:dyDescent="0.3">
      <c r="A1177" s="175" t="s">
        <v>582</v>
      </c>
      <c r="B1177" s="63"/>
      <c r="C1177" s="33">
        <f t="shared" ref="C1177:Q1177" si="211">SUM(C1178:C1178)</f>
        <v>923981.75</v>
      </c>
      <c r="D1177" s="33">
        <f t="shared" si="211"/>
        <v>0</v>
      </c>
      <c r="E1177" s="90">
        <f t="shared" si="211"/>
        <v>0</v>
      </c>
      <c r="F1177" s="33">
        <f t="shared" si="211"/>
        <v>0</v>
      </c>
      <c r="G1177" s="33">
        <f t="shared" si="211"/>
        <v>303.52999999999997</v>
      </c>
      <c r="H1177" s="33">
        <f t="shared" si="211"/>
        <v>923981.75</v>
      </c>
      <c r="I1177" s="33">
        <f t="shared" si="211"/>
        <v>0</v>
      </c>
      <c r="J1177" s="33">
        <f t="shared" si="211"/>
        <v>0</v>
      </c>
      <c r="K1177" s="33">
        <f t="shared" si="211"/>
        <v>0</v>
      </c>
      <c r="L1177" s="33">
        <f t="shared" si="211"/>
        <v>0</v>
      </c>
      <c r="M1177" s="33">
        <f t="shared" si="211"/>
        <v>0</v>
      </c>
      <c r="N1177" s="33">
        <f t="shared" si="211"/>
        <v>0</v>
      </c>
      <c r="O1177" s="33">
        <f t="shared" si="211"/>
        <v>0</v>
      </c>
      <c r="P1177" s="33">
        <f t="shared" si="211"/>
        <v>0</v>
      </c>
      <c r="Q1177" s="16">
        <f t="shared" si="211"/>
        <v>0</v>
      </c>
      <c r="R1177" s="43"/>
    </row>
    <row r="1178" spans="1:18" s="9" customFormat="1" ht="21.75" customHeight="1" x14ac:dyDescent="0.25">
      <c r="A1178" s="313">
        <v>1</v>
      </c>
      <c r="B1178" s="311" t="s">
        <v>185</v>
      </c>
      <c r="C1178" s="246">
        <f>D1178+F1178+H1178+J1178+L1178+N1178+P1178+Q1178</f>
        <v>923981.75</v>
      </c>
      <c r="D1178" s="8"/>
      <c r="E1178" s="87"/>
      <c r="F1178" s="8"/>
      <c r="G1178" s="8">
        <v>303.52999999999997</v>
      </c>
      <c r="H1178" s="8">
        <v>923981.75</v>
      </c>
      <c r="I1178" s="8"/>
      <c r="J1178" s="8"/>
      <c r="K1178" s="8"/>
      <c r="L1178" s="8"/>
      <c r="M1178" s="8"/>
      <c r="N1178" s="8"/>
      <c r="O1178" s="8"/>
      <c r="P1178" s="110"/>
      <c r="Q1178" s="8"/>
      <c r="R1178" s="43"/>
    </row>
    <row r="1179" spans="1:18" s="15" customFormat="1" x14ac:dyDescent="0.3">
      <c r="A1179" s="3">
        <v>55</v>
      </c>
      <c r="B1179" s="175" t="s">
        <v>106</v>
      </c>
      <c r="C1179" s="247">
        <f t="shared" ref="C1179:Q1179" si="212">C1180+C1183+C1186</f>
        <v>2246059.09</v>
      </c>
      <c r="D1179" s="247">
        <f t="shared" si="212"/>
        <v>1911099.43</v>
      </c>
      <c r="E1179" s="248">
        <f t="shared" si="212"/>
        <v>0</v>
      </c>
      <c r="F1179" s="247">
        <f t="shared" si="212"/>
        <v>0</v>
      </c>
      <c r="G1179" s="247">
        <f t="shared" si="212"/>
        <v>0</v>
      </c>
      <c r="H1179" s="247">
        <f t="shared" si="212"/>
        <v>0</v>
      </c>
      <c r="I1179" s="247">
        <f t="shared" si="212"/>
        <v>841.1</v>
      </c>
      <c r="J1179" s="247">
        <f t="shared" si="212"/>
        <v>334959.65999999997</v>
      </c>
      <c r="K1179" s="247">
        <f t="shared" si="212"/>
        <v>0</v>
      </c>
      <c r="L1179" s="247">
        <f t="shared" si="212"/>
        <v>0</v>
      </c>
      <c r="M1179" s="247">
        <f t="shared" si="212"/>
        <v>0</v>
      </c>
      <c r="N1179" s="247">
        <f t="shared" si="212"/>
        <v>0</v>
      </c>
      <c r="O1179" s="247">
        <f t="shared" si="212"/>
        <v>0</v>
      </c>
      <c r="P1179" s="247">
        <f t="shared" si="212"/>
        <v>0</v>
      </c>
      <c r="Q1179" s="249">
        <f t="shared" si="212"/>
        <v>0</v>
      </c>
    </row>
    <row r="1180" spans="1:18" s="15" customFormat="1" ht="18.75" customHeight="1" x14ac:dyDescent="0.3">
      <c r="A1180" s="334" t="s">
        <v>202</v>
      </c>
      <c r="B1180" s="335"/>
      <c r="C1180" s="98">
        <f t="shared" ref="C1180:Q1180" si="213">SUM(C1181:C1182)</f>
        <v>587901.91999999993</v>
      </c>
      <c r="D1180" s="98">
        <f t="shared" si="213"/>
        <v>587901.91999999993</v>
      </c>
      <c r="E1180" s="99">
        <f t="shared" si="213"/>
        <v>0</v>
      </c>
      <c r="F1180" s="98">
        <f t="shared" si="213"/>
        <v>0</v>
      </c>
      <c r="G1180" s="98">
        <f t="shared" si="213"/>
        <v>0</v>
      </c>
      <c r="H1180" s="98">
        <f t="shared" si="213"/>
        <v>0</v>
      </c>
      <c r="I1180" s="98">
        <f t="shared" si="213"/>
        <v>0</v>
      </c>
      <c r="J1180" s="98">
        <f t="shared" si="213"/>
        <v>0</v>
      </c>
      <c r="K1180" s="98">
        <f t="shared" si="213"/>
        <v>0</v>
      </c>
      <c r="L1180" s="98">
        <f t="shared" si="213"/>
        <v>0</v>
      </c>
      <c r="M1180" s="98">
        <f t="shared" si="213"/>
        <v>0</v>
      </c>
      <c r="N1180" s="98">
        <f t="shared" si="213"/>
        <v>0</v>
      </c>
      <c r="O1180" s="98">
        <f t="shared" si="213"/>
        <v>0</v>
      </c>
      <c r="P1180" s="98">
        <f t="shared" si="213"/>
        <v>0</v>
      </c>
      <c r="Q1180" s="100">
        <f t="shared" si="213"/>
        <v>0</v>
      </c>
      <c r="R1180" s="274"/>
    </row>
    <row r="1181" spans="1:18" s="15" customFormat="1" ht="19.5" customHeight="1" x14ac:dyDescent="0.3">
      <c r="A1181" s="254">
        <v>1</v>
      </c>
      <c r="B1181" s="336" t="s">
        <v>524</v>
      </c>
      <c r="C1181" s="58">
        <f>D1181+F1181+H1181+J1181+L1181+N1181+P1181+Q1181</f>
        <v>358388.72</v>
      </c>
      <c r="D1181" s="4">
        <v>358388.72</v>
      </c>
      <c r="E1181" s="88"/>
      <c r="F1181" s="4"/>
      <c r="G1181" s="4"/>
      <c r="H1181" s="4"/>
      <c r="I1181" s="4"/>
      <c r="J1181" s="7"/>
      <c r="K1181" s="4"/>
      <c r="L1181" s="4"/>
      <c r="M1181" s="4"/>
      <c r="N1181" s="4"/>
      <c r="O1181" s="4"/>
      <c r="P1181" s="30"/>
      <c r="Q1181" s="4"/>
      <c r="R1181" s="23"/>
    </row>
    <row r="1182" spans="1:18" s="15" customFormat="1" ht="19.5" customHeight="1" x14ac:dyDescent="0.3">
      <c r="A1182" s="254">
        <v>2</v>
      </c>
      <c r="B1182" s="336" t="s">
        <v>943</v>
      </c>
      <c r="C1182" s="58">
        <f>D1182+F1182+H1182+J1182+L1182+N1182+P1182+Q1182</f>
        <v>229513.2</v>
      </c>
      <c r="D1182" s="4">
        <v>229513.2</v>
      </c>
      <c r="E1182" s="88"/>
      <c r="F1182" s="4"/>
      <c r="G1182" s="4"/>
      <c r="H1182" s="4"/>
      <c r="I1182" s="4"/>
      <c r="J1182" s="7"/>
      <c r="K1182" s="4"/>
      <c r="L1182" s="4"/>
      <c r="M1182" s="4"/>
      <c r="N1182" s="4"/>
      <c r="O1182" s="4"/>
      <c r="P1182" s="30"/>
      <c r="Q1182" s="4"/>
      <c r="R1182" s="23"/>
    </row>
    <row r="1183" spans="1:18" s="15" customFormat="1" ht="22.5" customHeight="1" x14ac:dyDescent="0.3">
      <c r="A1183" s="334" t="s">
        <v>203</v>
      </c>
      <c r="B1183" s="335"/>
      <c r="C1183" s="28">
        <f>SUM(C1184:C1185)</f>
        <v>781551.84</v>
      </c>
      <c r="D1183" s="28">
        <f t="shared" ref="D1183:Q1183" si="214">SUM(D1184:D1185)</f>
        <v>446592.18</v>
      </c>
      <c r="E1183" s="196">
        <f t="shared" si="214"/>
        <v>0</v>
      </c>
      <c r="F1183" s="28">
        <f t="shared" si="214"/>
        <v>0</v>
      </c>
      <c r="G1183" s="28">
        <f t="shared" si="214"/>
        <v>0</v>
      </c>
      <c r="H1183" s="28">
        <f t="shared" si="214"/>
        <v>0</v>
      </c>
      <c r="I1183" s="28">
        <f t="shared" si="214"/>
        <v>841.1</v>
      </c>
      <c r="J1183" s="28">
        <f t="shared" si="214"/>
        <v>334959.65999999997</v>
      </c>
      <c r="K1183" s="28">
        <f t="shared" si="214"/>
        <v>0</v>
      </c>
      <c r="L1183" s="28">
        <f t="shared" si="214"/>
        <v>0</v>
      </c>
      <c r="M1183" s="28">
        <f t="shared" si="214"/>
        <v>0</v>
      </c>
      <c r="N1183" s="28">
        <f t="shared" si="214"/>
        <v>0</v>
      </c>
      <c r="O1183" s="28">
        <f t="shared" si="214"/>
        <v>0</v>
      </c>
      <c r="P1183" s="28">
        <f t="shared" si="214"/>
        <v>0</v>
      </c>
      <c r="Q1183" s="28">
        <f t="shared" si="214"/>
        <v>0</v>
      </c>
      <c r="R1183" s="274"/>
    </row>
    <row r="1184" spans="1:18" s="15" customFormat="1" ht="21.75" customHeight="1" x14ac:dyDescent="0.3">
      <c r="A1184" s="254">
        <v>1</v>
      </c>
      <c r="B1184" s="336" t="s">
        <v>386</v>
      </c>
      <c r="C1184" s="58">
        <f>D1184+F1184+H1184+J1184+L1184+N1184+P1184+Q1184</f>
        <v>334959.65999999997</v>
      </c>
      <c r="D1184" s="7"/>
      <c r="E1184" s="88"/>
      <c r="F1184" s="4"/>
      <c r="G1184" s="4"/>
      <c r="H1184" s="4"/>
      <c r="I1184" s="4">
        <v>841.1</v>
      </c>
      <c r="J1184" s="4">
        <v>334959.65999999997</v>
      </c>
      <c r="K1184" s="4"/>
      <c r="L1184" s="4"/>
      <c r="M1184" s="4"/>
      <c r="N1184" s="4"/>
      <c r="O1184" s="4"/>
      <c r="P1184" s="30"/>
      <c r="Q1184" s="4"/>
      <c r="R1184" s="23"/>
    </row>
    <row r="1185" spans="1:18" s="15" customFormat="1" ht="19.5" customHeight="1" x14ac:dyDescent="0.3">
      <c r="A1185" s="254">
        <v>2</v>
      </c>
      <c r="B1185" s="336" t="s">
        <v>640</v>
      </c>
      <c r="C1185" s="58">
        <f>D1185+F1185+H1185+J1185+L1185+N1185+P1185+Q1185</f>
        <v>446592.18</v>
      </c>
      <c r="D1185" s="4">
        <v>446592.18</v>
      </c>
      <c r="E1185" s="88"/>
      <c r="F1185" s="4"/>
      <c r="G1185" s="4"/>
      <c r="H1185" s="4"/>
      <c r="I1185" s="4"/>
      <c r="J1185" s="7"/>
      <c r="K1185" s="4"/>
      <c r="L1185" s="4"/>
      <c r="M1185" s="4"/>
      <c r="N1185" s="4"/>
      <c r="O1185" s="4"/>
      <c r="P1185" s="30"/>
      <c r="Q1185" s="4"/>
      <c r="R1185" s="23"/>
    </row>
    <row r="1186" spans="1:18" s="15" customFormat="1" ht="22.5" customHeight="1" x14ac:dyDescent="0.3">
      <c r="A1186" s="163" t="s">
        <v>1139</v>
      </c>
      <c r="B1186" s="253"/>
      <c r="C1186" s="28">
        <f>SUM(C1187:C1188)</f>
        <v>876605.33000000007</v>
      </c>
      <c r="D1186" s="28">
        <f t="shared" ref="D1186:Q1186" si="215">SUM(D1187:D1188)</f>
        <v>876605.33000000007</v>
      </c>
      <c r="E1186" s="196">
        <f t="shared" si="215"/>
        <v>0</v>
      </c>
      <c r="F1186" s="28">
        <f t="shared" si="215"/>
        <v>0</v>
      </c>
      <c r="G1186" s="28">
        <f t="shared" si="215"/>
        <v>0</v>
      </c>
      <c r="H1186" s="28">
        <f t="shared" si="215"/>
        <v>0</v>
      </c>
      <c r="I1186" s="28">
        <f t="shared" si="215"/>
        <v>0</v>
      </c>
      <c r="J1186" s="28">
        <f t="shared" si="215"/>
        <v>0</v>
      </c>
      <c r="K1186" s="28">
        <f t="shared" si="215"/>
        <v>0</v>
      </c>
      <c r="L1186" s="28">
        <f t="shared" si="215"/>
        <v>0</v>
      </c>
      <c r="M1186" s="28">
        <f t="shared" si="215"/>
        <v>0</v>
      </c>
      <c r="N1186" s="28">
        <f t="shared" si="215"/>
        <v>0</v>
      </c>
      <c r="O1186" s="28">
        <f t="shared" si="215"/>
        <v>0</v>
      </c>
      <c r="P1186" s="28">
        <f t="shared" si="215"/>
        <v>0</v>
      </c>
      <c r="Q1186" s="28">
        <f t="shared" si="215"/>
        <v>0</v>
      </c>
      <c r="R1186" s="274"/>
    </row>
    <row r="1187" spans="1:18" s="15" customFormat="1" x14ac:dyDescent="0.3">
      <c r="A1187" s="254">
        <v>1</v>
      </c>
      <c r="B1187" s="336" t="s">
        <v>524</v>
      </c>
      <c r="C1187" s="58">
        <f>D1187+F1187+H1187+J1187+L1187+N1187+P1187+Q1187</f>
        <v>157052.69</v>
      </c>
      <c r="D1187" s="7">
        <v>157052.69</v>
      </c>
      <c r="E1187" s="88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30"/>
      <c r="Q1187" s="4"/>
      <c r="R1187" s="23"/>
    </row>
    <row r="1188" spans="1:18" s="15" customFormat="1" x14ac:dyDescent="0.3">
      <c r="A1188" s="254">
        <v>2</v>
      </c>
      <c r="B1188" s="336" t="s">
        <v>386</v>
      </c>
      <c r="C1188" s="58">
        <f>D1188+F1188+H1188+J1188+L1188+N1188+P1188+Q1188</f>
        <v>719552.64</v>
      </c>
      <c r="D1188" s="4">
        <v>719552.64</v>
      </c>
      <c r="E1188" s="88"/>
      <c r="F1188" s="4"/>
      <c r="G1188" s="4"/>
      <c r="H1188" s="4"/>
      <c r="I1188" s="4"/>
      <c r="J1188" s="7"/>
      <c r="K1188" s="4"/>
      <c r="L1188" s="4"/>
      <c r="M1188" s="4"/>
      <c r="N1188" s="4"/>
      <c r="O1188" s="4"/>
      <c r="P1188" s="30"/>
      <c r="Q1188" s="4"/>
      <c r="R1188" s="23"/>
    </row>
    <row r="1189" spans="1:18" s="15" customFormat="1" ht="24.75" customHeight="1" x14ac:dyDescent="0.3">
      <c r="A1189" s="3">
        <v>56</v>
      </c>
      <c r="B1189" s="175" t="s">
        <v>107</v>
      </c>
      <c r="C1189" s="16">
        <f>C1190</f>
        <v>1515352</v>
      </c>
      <c r="D1189" s="16">
        <f t="shared" ref="D1189:Q1189" si="216">D1190</f>
        <v>0</v>
      </c>
      <c r="E1189" s="89">
        <f t="shared" si="216"/>
        <v>0</v>
      </c>
      <c r="F1189" s="16">
        <f t="shared" si="216"/>
        <v>0</v>
      </c>
      <c r="G1189" s="16">
        <f t="shared" si="216"/>
        <v>0</v>
      </c>
      <c r="H1189" s="16">
        <f t="shared" si="216"/>
        <v>0</v>
      </c>
      <c r="I1189" s="16">
        <f t="shared" si="216"/>
        <v>0</v>
      </c>
      <c r="J1189" s="16">
        <f t="shared" si="216"/>
        <v>0</v>
      </c>
      <c r="K1189" s="16">
        <f t="shared" si="216"/>
        <v>750</v>
      </c>
      <c r="L1189" s="16">
        <f t="shared" si="216"/>
        <v>738742</v>
      </c>
      <c r="M1189" s="16">
        <f t="shared" si="216"/>
        <v>750</v>
      </c>
      <c r="N1189" s="16">
        <f t="shared" si="216"/>
        <v>776610</v>
      </c>
      <c r="O1189" s="16">
        <f t="shared" si="216"/>
        <v>0</v>
      </c>
      <c r="P1189" s="16">
        <f t="shared" si="216"/>
        <v>0</v>
      </c>
      <c r="Q1189" s="16">
        <f t="shared" si="216"/>
        <v>0</v>
      </c>
    </row>
    <row r="1190" spans="1:18" s="15" customFormat="1" x14ac:dyDescent="0.3">
      <c r="A1190" s="276" t="s">
        <v>651</v>
      </c>
      <c r="B1190" s="311"/>
      <c r="C1190" s="100">
        <f t="shared" ref="C1190:Q1190" si="217">SUM(C1191)</f>
        <v>1515352</v>
      </c>
      <c r="D1190" s="100">
        <f t="shared" si="217"/>
        <v>0</v>
      </c>
      <c r="E1190" s="406">
        <f t="shared" si="217"/>
        <v>0</v>
      </c>
      <c r="F1190" s="100">
        <f t="shared" si="217"/>
        <v>0</v>
      </c>
      <c r="G1190" s="100">
        <f t="shared" si="217"/>
        <v>0</v>
      </c>
      <c r="H1190" s="100">
        <f t="shared" si="217"/>
        <v>0</v>
      </c>
      <c r="I1190" s="100">
        <f t="shared" si="217"/>
        <v>0</v>
      </c>
      <c r="J1190" s="100">
        <f t="shared" si="217"/>
        <v>0</v>
      </c>
      <c r="K1190" s="100">
        <f t="shared" si="217"/>
        <v>750</v>
      </c>
      <c r="L1190" s="100">
        <f t="shared" si="217"/>
        <v>738742</v>
      </c>
      <c r="M1190" s="100">
        <f t="shared" si="217"/>
        <v>750</v>
      </c>
      <c r="N1190" s="100">
        <f t="shared" si="217"/>
        <v>776610</v>
      </c>
      <c r="O1190" s="100">
        <f t="shared" si="217"/>
        <v>0</v>
      </c>
      <c r="P1190" s="100">
        <f t="shared" si="217"/>
        <v>0</v>
      </c>
      <c r="Q1190" s="100">
        <f t="shared" si="217"/>
        <v>0</v>
      </c>
    </row>
    <row r="1191" spans="1:18" s="15" customFormat="1" ht="37.5" x14ac:dyDescent="0.3">
      <c r="A1191" s="313">
        <v>1</v>
      </c>
      <c r="B1191" s="407" t="s">
        <v>921</v>
      </c>
      <c r="C1191" s="147">
        <f>D1191+F1191+H1191+J1191+L1191+N1191+P1191+Q1191</f>
        <v>1515352</v>
      </c>
      <c r="D1191" s="147"/>
      <c r="E1191" s="220"/>
      <c r="F1191" s="147"/>
      <c r="G1191" s="147"/>
      <c r="H1191" s="147"/>
      <c r="I1191" s="147"/>
      <c r="J1191" s="147"/>
      <c r="K1191" s="147">
        <v>750</v>
      </c>
      <c r="L1191" s="147">
        <v>738742</v>
      </c>
      <c r="M1191" s="147">
        <v>750</v>
      </c>
      <c r="N1191" s="147">
        <v>776610</v>
      </c>
      <c r="O1191" s="147"/>
      <c r="P1191" s="219"/>
      <c r="Q1191" s="147"/>
    </row>
    <row r="1192" spans="1:18" s="15" customFormat="1" x14ac:dyDescent="0.3">
      <c r="A1192" s="250">
        <v>57</v>
      </c>
      <c r="B1192" s="251" t="s">
        <v>108</v>
      </c>
      <c r="C1192" s="33">
        <f t="shared" ref="C1192:Q1192" si="218">C1193+C1195</f>
        <v>2308792.4000000004</v>
      </c>
      <c r="D1192" s="33">
        <f t="shared" si="218"/>
        <v>0</v>
      </c>
      <c r="E1192" s="90">
        <f t="shared" si="218"/>
        <v>0</v>
      </c>
      <c r="F1192" s="33">
        <f t="shared" si="218"/>
        <v>0</v>
      </c>
      <c r="G1192" s="33">
        <f t="shared" si="218"/>
        <v>758.7</v>
      </c>
      <c r="H1192" s="33">
        <f t="shared" si="218"/>
        <v>2308792.4000000004</v>
      </c>
      <c r="I1192" s="33">
        <f t="shared" si="218"/>
        <v>0</v>
      </c>
      <c r="J1192" s="33">
        <f t="shared" si="218"/>
        <v>0</v>
      </c>
      <c r="K1192" s="33">
        <f t="shared" si="218"/>
        <v>0</v>
      </c>
      <c r="L1192" s="33">
        <f t="shared" si="218"/>
        <v>0</v>
      </c>
      <c r="M1192" s="33">
        <f t="shared" si="218"/>
        <v>0</v>
      </c>
      <c r="N1192" s="33">
        <f t="shared" si="218"/>
        <v>0</v>
      </c>
      <c r="O1192" s="33">
        <f t="shared" si="218"/>
        <v>0</v>
      </c>
      <c r="P1192" s="33">
        <f t="shared" si="218"/>
        <v>0</v>
      </c>
      <c r="Q1192" s="16">
        <f t="shared" si="218"/>
        <v>0</v>
      </c>
    </row>
    <row r="1193" spans="1:18" s="15" customFormat="1" x14ac:dyDescent="0.3">
      <c r="A1193" s="276" t="s">
        <v>586</v>
      </c>
      <c r="B1193" s="316"/>
      <c r="C1193" s="100">
        <f t="shared" ref="C1193:Q1193" si="219">SUM(C1194)</f>
        <v>1210936.8</v>
      </c>
      <c r="D1193" s="100">
        <f t="shared" si="219"/>
        <v>0</v>
      </c>
      <c r="E1193" s="406">
        <f t="shared" si="219"/>
        <v>0</v>
      </c>
      <c r="F1193" s="100">
        <f t="shared" si="219"/>
        <v>0</v>
      </c>
      <c r="G1193" s="100">
        <f t="shared" si="219"/>
        <v>397.93</v>
      </c>
      <c r="H1193" s="100">
        <f t="shared" si="219"/>
        <v>1210936.8</v>
      </c>
      <c r="I1193" s="100">
        <f t="shared" si="219"/>
        <v>0</v>
      </c>
      <c r="J1193" s="100">
        <f t="shared" si="219"/>
        <v>0</v>
      </c>
      <c r="K1193" s="100">
        <f t="shared" si="219"/>
        <v>0</v>
      </c>
      <c r="L1193" s="100">
        <f t="shared" si="219"/>
        <v>0</v>
      </c>
      <c r="M1193" s="100">
        <f t="shared" si="219"/>
        <v>0</v>
      </c>
      <c r="N1193" s="100">
        <f t="shared" si="219"/>
        <v>0</v>
      </c>
      <c r="O1193" s="100">
        <f t="shared" si="219"/>
        <v>0</v>
      </c>
      <c r="P1193" s="100">
        <f t="shared" si="219"/>
        <v>0</v>
      </c>
      <c r="Q1193" s="100">
        <f t="shared" si="219"/>
        <v>0</v>
      </c>
    </row>
    <row r="1194" spans="1:18" s="15" customFormat="1" ht="26.25" customHeight="1" x14ac:dyDescent="0.3">
      <c r="A1194" s="337">
        <v>1</v>
      </c>
      <c r="B1194" s="311" t="s">
        <v>187</v>
      </c>
      <c r="C1194" s="97">
        <f>D1194+F1194+H1194+J1194+L1194+N1194+P1194+Q1194</f>
        <v>1210936.8</v>
      </c>
      <c r="D1194" s="8"/>
      <c r="E1194" s="87"/>
      <c r="F1194" s="8"/>
      <c r="G1194" s="8">
        <v>397.93</v>
      </c>
      <c r="H1194" s="8">
        <v>1210936.8</v>
      </c>
      <c r="I1194" s="8"/>
      <c r="J1194" s="8"/>
      <c r="K1194" s="8"/>
      <c r="L1194" s="8"/>
      <c r="M1194" s="8"/>
      <c r="N1194" s="8"/>
      <c r="O1194" s="8"/>
      <c r="P1194" s="110"/>
      <c r="Q1194" s="8"/>
    </row>
    <row r="1195" spans="1:18" s="15" customFormat="1" x14ac:dyDescent="0.3">
      <c r="A1195" s="276" t="s">
        <v>587</v>
      </c>
      <c r="B1195" s="316"/>
      <c r="C1195" s="98">
        <f t="shared" ref="C1195:Q1195" si="220">SUM(C1196:C1196)</f>
        <v>1097855.6000000001</v>
      </c>
      <c r="D1195" s="98">
        <f t="shared" si="220"/>
        <v>0</v>
      </c>
      <c r="E1195" s="99">
        <f t="shared" si="220"/>
        <v>0</v>
      </c>
      <c r="F1195" s="98">
        <f t="shared" si="220"/>
        <v>0</v>
      </c>
      <c r="G1195" s="98">
        <f t="shared" si="220"/>
        <v>360.77</v>
      </c>
      <c r="H1195" s="98">
        <f t="shared" si="220"/>
        <v>1097855.6000000001</v>
      </c>
      <c r="I1195" s="98">
        <f t="shared" si="220"/>
        <v>0</v>
      </c>
      <c r="J1195" s="98">
        <f t="shared" si="220"/>
        <v>0</v>
      </c>
      <c r="K1195" s="98">
        <f t="shared" si="220"/>
        <v>0</v>
      </c>
      <c r="L1195" s="98">
        <f t="shared" si="220"/>
        <v>0</v>
      </c>
      <c r="M1195" s="98">
        <f t="shared" si="220"/>
        <v>0</v>
      </c>
      <c r="N1195" s="98">
        <f t="shared" si="220"/>
        <v>0</v>
      </c>
      <c r="O1195" s="98">
        <f t="shared" si="220"/>
        <v>0</v>
      </c>
      <c r="P1195" s="98">
        <f t="shared" si="220"/>
        <v>0</v>
      </c>
      <c r="Q1195" s="100">
        <f t="shared" si="220"/>
        <v>0</v>
      </c>
    </row>
    <row r="1196" spans="1:18" s="15" customFormat="1" ht="27.75" customHeight="1" x14ac:dyDescent="0.3">
      <c r="A1196" s="337">
        <v>1</v>
      </c>
      <c r="B1196" s="311" t="s">
        <v>186</v>
      </c>
      <c r="C1196" s="97">
        <f>D1196+F1196+H1196+J1196+L1196+N1196+P1196+Q1196</f>
        <v>1097855.6000000001</v>
      </c>
      <c r="D1196" s="8"/>
      <c r="E1196" s="87"/>
      <c r="F1196" s="8"/>
      <c r="G1196" s="252">
        <v>360.77</v>
      </c>
      <c r="H1196" s="8">
        <v>1097855.6000000001</v>
      </c>
      <c r="I1196" s="8"/>
      <c r="J1196" s="8"/>
      <c r="K1196" s="8"/>
      <c r="L1196" s="8"/>
      <c r="M1196" s="8"/>
      <c r="N1196" s="8"/>
      <c r="O1196" s="8"/>
      <c r="P1196" s="110"/>
      <c r="Q1196" s="8"/>
    </row>
    <row r="1197" spans="1:18" s="15" customFormat="1" x14ac:dyDescent="0.3">
      <c r="A1197" s="3">
        <v>58</v>
      </c>
      <c r="B1197" s="175" t="s">
        <v>109</v>
      </c>
      <c r="C1197" s="33">
        <f t="shared" ref="C1197:Q1197" si="221">C1198+C1201</f>
        <v>3157255.5999999996</v>
      </c>
      <c r="D1197" s="33">
        <f t="shared" si="221"/>
        <v>0</v>
      </c>
      <c r="E1197" s="90">
        <f t="shared" si="221"/>
        <v>0</v>
      </c>
      <c r="F1197" s="33">
        <f t="shared" si="221"/>
        <v>0</v>
      </c>
      <c r="G1197" s="33">
        <f t="shared" si="221"/>
        <v>818.42000000000007</v>
      </c>
      <c r="H1197" s="33">
        <f t="shared" si="221"/>
        <v>2490525.7199999997</v>
      </c>
      <c r="I1197" s="33">
        <f t="shared" si="221"/>
        <v>0</v>
      </c>
      <c r="J1197" s="33">
        <f t="shared" si="221"/>
        <v>0</v>
      </c>
      <c r="K1197" s="33">
        <f t="shared" si="221"/>
        <v>676.89</v>
      </c>
      <c r="L1197" s="33">
        <f t="shared" si="221"/>
        <v>666729.88</v>
      </c>
      <c r="M1197" s="33">
        <f t="shared" si="221"/>
        <v>0</v>
      </c>
      <c r="N1197" s="33">
        <f t="shared" si="221"/>
        <v>0</v>
      </c>
      <c r="O1197" s="33">
        <f t="shared" si="221"/>
        <v>0</v>
      </c>
      <c r="P1197" s="33">
        <f t="shared" si="221"/>
        <v>0</v>
      </c>
      <c r="Q1197" s="16">
        <f t="shared" si="221"/>
        <v>0</v>
      </c>
    </row>
    <row r="1198" spans="1:18" s="15" customFormat="1" x14ac:dyDescent="0.3">
      <c r="A1198" s="175" t="s">
        <v>126</v>
      </c>
      <c r="B1198" s="242"/>
      <c r="C1198" s="33">
        <f t="shared" ref="C1198:Q1198" si="222">SUM(C1199:C1200)</f>
        <v>2490525.7199999997</v>
      </c>
      <c r="D1198" s="33">
        <f t="shared" si="222"/>
        <v>0</v>
      </c>
      <c r="E1198" s="90">
        <f t="shared" si="222"/>
        <v>0</v>
      </c>
      <c r="F1198" s="33">
        <f t="shared" si="222"/>
        <v>0</v>
      </c>
      <c r="G1198" s="33">
        <f t="shared" si="222"/>
        <v>818.42000000000007</v>
      </c>
      <c r="H1198" s="33">
        <f t="shared" si="222"/>
        <v>2490525.7199999997</v>
      </c>
      <c r="I1198" s="33">
        <f t="shared" si="222"/>
        <v>0</v>
      </c>
      <c r="J1198" s="33">
        <f t="shared" si="222"/>
        <v>0</v>
      </c>
      <c r="K1198" s="33">
        <f t="shared" si="222"/>
        <v>0</v>
      </c>
      <c r="L1198" s="33">
        <f t="shared" si="222"/>
        <v>0</v>
      </c>
      <c r="M1198" s="33">
        <f t="shared" si="222"/>
        <v>0</v>
      </c>
      <c r="N1198" s="33">
        <f t="shared" si="222"/>
        <v>0</v>
      </c>
      <c r="O1198" s="33">
        <f t="shared" si="222"/>
        <v>0</v>
      </c>
      <c r="P1198" s="33">
        <f t="shared" si="222"/>
        <v>0</v>
      </c>
      <c r="Q1198" s="16">
        <f t="shared" si="222"/>
        <v>0</v>
      </c>
    </row>
    <row r="1199" spans="1:18" s="15" customFormat="1" x14ac:dyDescent="0.3">
      <c r="A1199" s="254">
        <v>1</v>
      </c>
      <c r="B1199" s="172" t="s">
        <v>541</v>
      </c>
      <c r="C1199" s="30">
        <f>D1199+F1199+H1199+J1199+L1199+N1199+P1199+Q1199</f>
        <v>786395.32</v>
      </c>
      <c r="D1199" s="4"/>
      <c r="E1199" s="88"/>
      <c r="F1199" s="4"/>
      <c r="G1199" s="4">
        <v>258.42</v>
      </c>
      <c r="H1199" s="4">
        <v>786395.32</v>
      </c>
      <c r="I1199" s="17"/>
      <c r="J1199" s="17"/>
      <c r="K1199" s="17"/>
      <c r="L1199" s="17"/>
      <c r="M1199" s="17"/>
      <c r="N1199" s="17"/>
      <c r="O1199" s="17"/>
      <c r="P1199" s="162"/>
      <c r="Q1199" s="17"/>
    </row>
    <row r="1200" spans="1:18" s="15" customFormat="1" x14ac:dyDescent="0.3">
      <c r="A1200" s="254">
        <v>2</v>
      </c>
      <c r="B1200" s="282" t="s">
        <v>540</v>
      </c>
      <c r="C1200" s="30">
        <f>D1200+F1200+H1200+J1200+L1200+N1200+P1200+Q1200</f>
        <v>1704130.4</v>
      </c>
      <c r="D1200" s="4"/>
      <c r="E1200" s="88"/>
      <c r="F1200" s="4"/>
      <c r="G1200" s="4">
        <v>560</v>
      </c>
      <c r="H1200" s="4">
        <v>1704130.4</v>
      </c>
      <c r="I1200" s="17"/>
      <c r="J1200" s="17"/>
      <c r="K1200" s="17"/>
      <c r="L1200" s="17"/>
      <c r="M1200" s="17"/>
      <c r="N1200" s="17"/>
      <c r="O1200" s="17"/>
      <c r="P1200" s="162"/>
      <c r="Q1200" s="17"/>
    </row>
    <row r="1201" spans="1:18" s="15" customFormat="1" x14ac:dyDescent="0.3">
      <c r="A1201" s="175" t="s">
        <v>127</v>
      </c>
      <c r="B1201" s="242"/>
      <c r="C1201" s="33">
        <f t="shared" ref="C1201:Q1201" si="223">SUM(C1202:C1202)</f>
        <v>666729.88</v>
      </c>
      <c r="D1201" s="33">
        <f t="shared" si="223"/>
        <v>0</v>
      </c>
      <c r="E1201" s="90">
        <f t="shared" si="223"/>
        <v>0</v>
      </c>
      <c r="F1201" s="33">
        <f t="shared" si="223"/>
        <v>0</v>
      </c>
      <c r="G1201" s="33">
        <f t="shared" si="223"/>
        <v>0</v>
      </c>
      <c r="H1201" s="33">
        <f t="shared" si="223"/>
        <v>0</v>
      </c>
      <c r="I1201" s="33">
        <f t="shared" si="223"/>
        <v>0</v>
      </c>
      <c r="J1201" s="33">
        <f t="shared" si="223"/>
        <v>0</v>
      </c>
      <c r="K1201" s="33">
        <f t="shared" si="223"/>
        <v>676.89</v>
      </c>
      <c r="L1201" s="33">
        <f t="shared" si="223"/>
        <v>666729.88</v>
      </c>
      <c r="M1201" s="33">
        <f t="shared" si="223"/>
        <v>0</v>
      </c>
      <c r="N1201" s="33">
        <f t="shared" si="223"/>
        <v>0</v>
      </c>
      <c r="O1201" s="33">
        <f t="shared" si="223"/>
        <v>0</v>
      </c>
      <c r="P1201" s="33">
        <f t="shared" si="223"/>
        <v>0</v>
      </c>
      <c r="Q1201" s="16">
        <f t="shared" si="223"/>
        <v>0</v>
      </c>
    </row>
    <row r="1202" spans="1:18" s="15" customFormat="1" x14ac:dyDescent="0.3">
      <c r="A1202" s="254">
        <v>1</v>
      </c>
      <c r="B1202" s="172" t="s">
        <v>542</v>
      </c>
      <c r="C1202" s="30">
        <f>D1202+F1202+H1202+J1202+L1202+N1202+P1202+Q1202</f>
        <v>666729.88</v>
      </c>
      <c r="D1202" s="4"/>
      <c r="E1202" s="88"/>
      <c r="F1202" s="4"/>
      <c r="G1202" s="4"/>
      <c r="H1202" s="4"/>
      <c r="I1202" s="4"/>
      <c r="J1202" s="4"/>
      <c r="K1202" s="4">
        <v>676.89</v>
      </c>
      <c r="L1202" s="4">
        <v>666729.88</v>
      </c>
      <c r="M1202" s="17"/>
      <c r="N1202" s="17"/>
      <c r="O1202" s="17"/>
      <c r="P1202" s="162"/>
      <c r="Q1202" s="17"/>
    </row>
    <row r="1203" spans="1:18" s="15" customFormat="1" x14ac:dyDescent="0.3">
      <c r="A1203" s="3">
        <v>59</v>
      </c>
      <c r="B1203" s="175" t="s">
        <v>110</v>
      </c>
      <c r="C1203" s="217">
        <f>SUM(C1204)</f>
        <v>1178893.07</v>
      </c>
      <c r="D1203" s="217">
        <f t="shared" ref="D1203:Q1203" si="224">SUM(D1204)</f>
        <v>0</v>
      </c>
      <c r="E1203" s="223">
        <f t="shared" si="224"/>
        <v>0</v>
      </c>
      <c r="F1203" s="217">
        <f t="shared" si="224"/>
        <v>0</v>
      </c>
      <c r="G1203" s="217">
        <f t="shared" si="224"/>
        <v>387.4</v>
      </c>
      <c r="H1203" s="217">
        <f t="shared" si="224"/>
        <v>1178893.07</v>
      </c>
      <c r="I1203" s="217">
        <f t="shared" si="224"/>
        <v>0</v>
      </c>
      <c r="J1203" s="217">
        <f t="shared" si="224"/>
        <v>0</v>
      </c>
      <c r="K1203" s="217">
        <f t="shared" si="224"/>
        <v>0</v>
      </c>
      <c r="L1203" s="217">
        <f t="shared" si="224"/>
        <v>0</v>
      </c>
      <c r="M1203" s="217">
        <f t="shared" si="224"/>
        <v>0</v>
      </c>
      <c r="N1203" s="217">
        <f t="shared" si="224"/>
        <v>0</v>
      </c>
      <c r="O1203" s="217">
        <f t="shared" si="224"/>
        <v>0</v>
      </c>
      <c r="P1203" s="217">
        <f t="shared" si="224"/>
        <v>0</v>
      </c>
      <c r="Q1203" s="217">
        <f t="shared" si="224"/>
        <v>0</v>
      </c>
    </row>
    <row r="1204" spans="1:18" s="15" customFormat="1" x14ac:dyDescent="0.3">
      <c r="A1204" s="175" t="s">
        <v>1140</v>
      </c>
      <c r="C1204" s="408">
        <f t="shared" ref="C1204:Q1204" si="225">C1205</f>
        <v>1178893.07</v>
      </c>
      <c r="D1204" s="408">
        <f t="shared" si="225"/>
        <v>0</v>
      </c>
      <c r="E1204" s="409">
        <f t="shared" si="225"/>
        <v>0</v>
      </c>
      <c r="F1204" s="408">
        <f t="shared" si="225"/>
        <v>0</v>
      </c>
      <c r="G1204" s="408">
        <f t="shared" si="225"/>
        <v>387.4</v>
      </c>
      <c r="H1204" s="408">
        <f t="shared" si="225"/>
        <v>1178893.07</v>
      </c>
      <c r="I1204" s="408">
        <f t="shared" si="225"/>
        <v>0</v>
      </c>
      <c r="J1204" s="408">
        <f t="shared" si="225"/>
        <v>0</v>
      </c>
      <c r="K1204" s="408">
        <f t="shared" si="225"/>
        <v>0</v>
      </c>
      <c r="L1204" s="408">
        <f t="shared" si="225"/>
        <v>0</v>
      </c>
      <c r="M1204" s="408">
        <f t="shared" si="225"/>
        <v>0</v>
      </c>
      <c r="N1204" s="408">
        <f t="shared" si="225"/>
        <v>0</v>
      </c>
      <c r="O1204" s="408">
        <f t="shared" si="225"/>
        <v>0</v>
      </c>
      <c r="P1204" s="408">
        <f t="shared" si="225"/>
        <v>0</v>
      </c>
      <c r="Q1204" s="217">
        <f t="shared" si="225"/>
        <v>0</v>
      </c>
    </row>
    <row r="1205" spans="1:18" s="15" customFormat="1" ht="21.75" customHeight="1" x14ac:dyDescent="0.3">
      <c r="A1205" s="198">
        <v>1</v>
      </c>
      <c r="B1205" s="410" t="s">
        <v>543</v>
      </c>
      <c r="C1205" s="219">
        <f>D1205+F1205+H1205+J1205+L1205+N1205+P1205+Q1205</f>
        <v>1178893.07</v>
      </c>
      <c r="D1205" s="147"/>
      <c r="E1205" s="220"/>
      <c r="F1205" s="147"/>
      <c r="G1205" s="147">
        <v>387.4</v>
      </c>
      <c r="H1205" s="147">
        <v>1178893.07</v>
      </c>
      <c r="I1205" s="147"/>
      <c r="J1205" s="147"/>
      <c r="K1205" s="147"/>
      <c r="L1205" s="147"/>
      <c r="M1205" s="147"/>
      <c r="N1205" s="147"/>
      <c r="O1205" s="147"/>
      <c r="P1205" s="219"/>
      <c r="Q1205" s="357"/>
    </row>
    <row r="1206" spans="1:18" s="15" customFormat="1" ht="23.25" customHeight="1" x14ac:dyDescent="0.3">
      <c r="A1206" s="3">
        <v>60</v>
      </c>
      <c r="B1206" s="175" t="s">
        <v>111</v>
      </c>
      <c r="C1206" s="33">
        <f t="shared" ref="C1206:Q1206" si="226">C1207+C1210</f>
        <v>1782458.71</v>
      </c>
      <c r="D1206" s="33">
        <f t="shared" si="226"/>
        <v>1782458.71</v>
      </c>
      <c r="E1206" s="90">
        <f t="shared" si="226"/>
        <v>0</v>
      </c>
      <c r="F1206" s="33">
        <f t="shared" si="226"/>
        <v>0</v>
      </c>
      <c r="G1206" s="33">
        <f t="shared" si="226"/>
        <v>0</v>
      </c>
      <c r="H1206" s="33">
        <f t="shared" si="226"/>
        <v>0</v>
      </c>
      <c r="I1206" s="33">
        <f t="shared" si="226"/>
        <v>0</v>
      </c>
      <c r="J1206" s="33">
        <f t="shared" si="226"/>
        <v>0</v>
      </c>
      <c r="K1206" s="33">
        <f t="shared" si="226"/>
        <v>0</v>
      </c>
      <c r="L1206" s="33">
        <f t="shared" si="226"/>
        <v>0</v>
      </c>
      <c r="M1206" s="33">
        <f t="shared" si="226"/>
        <v>0</v>
      </c>
      <c r="N1206" s="33">
        <f t="shared" si="226"/>
        <v>0</v>
      </c>
      <c r="O1206" s="33">
        <f t="shared" si="226"/>
        <v>0</v>
      </c>
      <c r="P1206" s="33">
        <f t="shared" si="226"/>
        <v>0</v>
      </c>
      <c r="Q1206" s="16">
        <f t="shared" si="226"/>
        <v>0</v>
      </c>
    </row>
    <row r="1207" spans="1:18" s="15" customFormat="1" ht="24.75" customHeight="1" x14ac:dyDescent="0.3">
      <c r="A1207" s="163" t="s">
        <v>683</v>
      </c>
      <c r="B1207" s="253"/>
      <c r="C1207" s="165">
        <f t="shared" ref="C1207:Q1207" si="227">SUM(C1208:C1209)</f>
        <v>852216</v>
      </c>
      <c r="D1207" s="165">
        <f t="shared" si="227"/>
        <v>852216</v>
      </c>
      <c r="E1207" s="166">
        <f t="shared" si="227"/>
        <v>0</v>
      </c>
      <c r="F1207" s="165">
        <f t="shared" si="227"/>
        <v>0</v>
      </c>
      <c r="G1207" s="165">
        <f t="shared" si="227"/>
        <v>0</v>
      </c>
      <c r="H1207" s="165">
        <f t="shared" si="227"/>
        <v>0</v>
      </c>
      <c r="I1207" s="165">
        <f t="shared" si="227"/>
        <v>0</v>
      </c>
      <c r="J1207" s="165">
        <f t="shared" si="227"/>
        <v>0</v>
      </c>
      <c r="K1207" s="165">
        <f t="shared" si="227"/>
        <v>0</v>
      </c>
      <c r="L1207" s="165">
        <f t="shared" si="227"/>
        <v>0</v>
      </c>
      <c r="M1207" s="165">
        <f t="shared" si="227"/>
        <v>0</v>
      </c>
      <c r="N1207" s="165">
        <f t="shared" si="227"/>
        <v>0</v>
      </c>
      <c r="O1207" s="165">
        <f t="shared" si="227"/>
        <v>0</v>
      </c>
      <c r="P1207" s="165">
        <f t="shared" si="227"/>
        <v>0</v>
      </c>
      <c r="Q1207" s="167">
        <f t="shared" si="227"/>
        <v>0</v>
      </c>
      <c r="R1207" s="269"/>
    </row>
    <row r="1208" spans="1:18" s="15" customFormat="1" ht="26.25" customHeight="1" x14ac:dyDescent="0.3">
      <c r="A1208" s="254">
        <v>1</v>
      </c>
      <c r="B1208" s="172" t="s">
        <v>689</v>
      </c>
      <c r="C1208" s="30">
        <f>D1208+F1208+H1208+J1208+L1208+N1208+P1208+Q1208</f>
        <v>422136</v>
      </c>
      <c r="D1208" s="4">
        <v>422136</v>
      </c>
      <c r="E1208" s="88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30"/>
      <c r="Q1208" s="4"/>
      <c r="R1208" s="23"/>
    </row>
    <row r="1209" spans="1:18" s="15" customFormat="1" ht="26.25" customHeight="1" x14ac:dyDescent="0.3">
      <c r="A1209" s="254">
        <v>2</v>
      </c>
      <c r="B1209" s="172" t="s">
        <v>688</v>
      </c>
      <c r="C1209" s="30">
        <f>D1209+F1209+H1209+J1209+L1209+N1209+P1209+Q1209</f>
        <v>430080</v>
      </c>
      <c r="D1209" s="4">
        <v>430080</v>
      </c>
      <c r="E1209" s="88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30"/>
      <c r="Q1209" s="4"/>
      <c r="R1209" s="23"/>
    </row>
    <row r="1210" spans="1:18" s="15" customFormat="1" ht="25.5" customHeight="1" x14ac:dyDescent="0.3">
      <c r="A1210" s="163" t="s">
        <v>684</v>
      </c>
      <c r="B1210" s="253"/>
      <c r="C1210" s="165">
        <f t="shared" ref="C1210:Q1210" si="228">SUM(C1211:C1212)</f>
        <v>930242.71</v>
      </c>
      <c r="D1210" s="165">
        <f t="shared" si="228"/>
        <v>930242.71</v>
      </c>
      <c r="E1210" s="166">
        <f t="shared" si="228"/>
        <v>0</v>
      </c>
      <c r="F1210" s="165">
        <f t="shared" si="228"/>
        <v>0</v>
      </c>
      <c r="G1210" s="165">
        <f t="shared" si="228"/>
        <v>0</v>
      </c>
      <c r="H1210" s="165">
        <f t="shared" si="228"/>
        <v>0</v>
      </c>
      <c r="I1210" s="165">
        <f t="shared" si="228"/>
        <v>0</v>
      </c>
      <c r="J1210" s="165">
        <f t="shared" si="228"/>
        <v>0</v>
      </c>
      <c r="K1210" s="165">
        <f t="shared" si="228"/>
        <v>0</v>
      </c>
      <c r="L1210" s="165">
        <f t="shared" si="228"/>
        <v>0</v>
      </c>
      <c r="M1210" s="165">
        <f t="shared" si="228"/>
        <v>0</v>
      </c>
      <c r="N1210" s="165">
        <f t="shared" si="228"/>
        <v>0</v>
      </c>
      <c r="O1210" s="165">
        <f t="shared" si="228"/>
        <v>0</v>
      </c>
      <c r="P1210" s="165">
        <f t="shared" si="228"/>
        <v>0</v>
      </c>
      <c r="Q1210" s="167">
        <f t="shared" si="228"/>
        <v>0</v>
      </c>
      <c r="R1210" s="269"/>
    </row>
    <row r="1211" spans="1:18" s="15" customFormat="1" ht="24.75" customHeight="1" x14ac:dyDescent="0.3">
      <c r="A1211" s="254">
        <v>1</v>
      </c>
      <c r="B1211" s="172" t="s">
        <v>729</v>
      </c>
      <c r="C1211" s="30">
        <f>D1211+F1211+H1211+J1211+L1211+N1211+P1211+Q1211</f>
        <v>465266.79</v>
      </c>
      <c r="D1211" s="4">
        <v>465266.79</v>
      </c>
      <c r="E1211" s="88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30"/>
      <c r="Q1211" s="4"/>
      <c r="R1211" s="23"/>
    </row>
    <row r="1212" spans="1:18" s="15" customFormat="1" ht="24.75" customHeight="1" x14ac:dyDescent="0.3">
      <c r="A1212" s="254">
        <v>2</v>
      </c>
      <c r="B1212" s="172" t="s">
        <v>690</v>
      </c>
      <c r="C1212" s="30">
        <f>D1212+F1212+H1212+J1212+L1212+N1212+P1212+Q1212</f>
        <v>464975.92</v>
      </c>
      <c r="D1212" s="4">
        <v>464975.92</v>
      </c>
      <c r="E1212" s="88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30"/>
      <c r="Q1212" s="4"/>
      <c r="R1212" s="23"/>
    </row>
    <row r="1213" spans="1:18" s="15" customFormat="1" x14ac:dyDescent="0.3">
      <c r="A1213" s="211">
        <v>61</v>
      </c>
      <c r="B1213" s="255" t="s">
        <v>112</v>
      </c>
      <c r="C1213" s="33">
        <f t="shared" ref="C1213:Q1213" si="229">C1214+C1217</f>
        <v>3408643.04</v>
      </c>
      <c r="D1213" s="16">
        <f t="shared" si="229"/>
        <v>0</v>
      </c>
      <c r="E1213" s="89">
        <f t="shared" si="229"/>
        <v>0</v>
      </c>
      <c r="F1213" s="16">
        <f t="shared" si="229"/>
        <v>0</v>
      </c>
      <c r="G1213" s="16">
        <f t="shared" si="229"/>
        <v>541.96</v>
      </c>
      <c r="H1213" s="16">
        <f t="shared" si="229"/>
        <v>1649233.04</v>
      </c>
      <c r="I1213" s="16">
        <f t="shared" si="229"/>
        <v>0</v>
      </c>
      <c r="J1213" s="16">
        <f t="shared" si="229"/>
        <v>0</v>
      </c>
      <c r="K1213" s="16">
        <f t="shared" si="229"/>
        <v>0</v>
      </c>
      <c r="L1213" s="16">
        <f t="shared" si="229"/>
        <v>0</v>
      </c>
      <c r="M1213" s="16">
        <f t="shared" si="229"/>
        <v>0</v>
      </c>
      <c r="N1213" s="16">
        <f t="shared" si="229"/>
        <v>0</v>
      </c>
      <c r="O1213" s="16">
        <f t="shared" si="229"/>
        <v>714</v>
      </c>
      <c r="P1213" s="33">
        <f t="shared" si="229"/>
        <v>1759410</v>
      </c>
      <c r="Q1213" s="16">
        <f t="shared" si="229"/>
        <v>0</v>
      </c>
      <c r="R1213" s="48"/>
    </row>
    <row r="1214" spans="1:18" s="15" customFormat="1" x14ac:dyDescent="0.3">
      <c r="A1214" s="175" t="s">
        <v>113</v>
      </c>
      <c r="B1214" s="242"/>
      <c r="C1214" s="167">
        <f t="shared" ref="C1214:Q1214" si="230">SUM(C1215:C1216)</f>
        <v>1649233.04</v>
      </c>
      <c r="D1214" s="167">
        <f t="shared" si="230"/>
        <v>0</v>
      </c>
      <c r="E1214" s="176">
        <f t="shared" si="230"/>
        <v>0</v>
      </c>
      <c r="F1214" s="167">
        <f t="shared" si="230"/>
        <v>0</v>
      </c>
      <c r="G1214" s="167">
        <f t="shared" si="230"/>
        <v>541.96</v>
      </c>
      <c r="H1214" s="167">
        <f t="shared" si="230"/>
        <v>1649233.04</v>
      </c>
      <c r="I1214" s="167">
        <f t="shared" si="230"/>
        <v>0</v>
      </c>
      <c r="J1214" s="167">
        <f t="shared" si="230"/>
        <v>0</v>
      </c>
      <c r="K1214" s="167">
        <f t="shared" si="230"/>
        <v>0</v>
      </c>
      <c r="L1214" s="167">
        <f t="shared" si="230"/>
        <v>0</v>
      </c>
      <c r="M1214" s="167">
        <f t="shared" si="230"/>
        <v>0</v>
      </c>
      <c r="N1214" s="167">
        <f t="shared" si="230"/>
        <v>0</v>
      </c>
      <c r="O1214" s="167">
        <f t="shared" si="230"/>
        <v>0</v>
      </c>
      <c r="P1214" s="165">
        <f t="shared" si="230"/>
        <v>0</v>
      </c>
      <c r="Q1214" s="167">
        <f t="shared" si="230"/>
        <v>0</v>
      </c>
      <c r="R1214" s="23"/>
    </row>
    <row r="1215" spans="1:18" s="15" customFormat="1" ht="23.25" customHeight="1" x14ac:dyDescent="0.3">
      <c r="A1215" s="254">
        <v>1</v>
      </c>
      <c r="B1215" s="172" t="s">
        <v>691</v>
      </c>
      <c r="C1215" s="30">
        <f>D1215+F1215+H1215+J1215+L1215+N1215+P1215+Q1215</f>
        <v>974275.69</v>
      </c>
      <c r="D1215" s="4"/>
      <c r="E1215" s="88"/>
      <c r="F1215" s="4"/>
      <c r="G1215" s="4">
        <v>320.16000000000003</v>
      </c>
      <c r="H1215" s="4">
        <v>974275.69</v>
      </c>
      <c r="I1215" s="4"/>
      <c r="J1215" s="4"/>
      <c r="K1215" s="4"/>
      <c r="L1215" s="4"/>
      <c r="M1215" s="4"/>
      <c r="N1215" s="4"/>
      <c r="O1215" s="4"/>
      <c r="P1215" s="30"/>
      <c r="Q1215" s="4"/>
      <c r="R1215" s="23"/>
    </row>
    <row r="1216" spans="1:18" s="15" customFormat="1" ht="26.25" customHeight="1" x14ac:dyDescent="0.3">
      <c r="A1216" s="254">
        <v>2</v>
      </c>
      <c r="B1216" s="411" t="s">
        <v>1141</v>
      </c>
      <c r="C1216" s="30">
        <f>D1216+F1216+H1216+J1216+L1216+N1216+P1216+Q1216</f>
        <v>674957.35</v>
      </c>
      <c r="D1216" s="4"/>
      <c r="E1216" s="88"/>
      <c r="F1216" s="4"/>
      <c r="G1216" s="4">
        <v>221.8</v>
      </c>
      <c r="H1216" s="4">
        <v>674957.35</v>
      </c>
      <c r="I1216" s="4"/>
      <c r="J1216" s="4"/>
      <c r="K1216" s="12"/>
      <c r="L1216" s="12"/>
      <c r="M1216" s="12"/>
      <c r="N1216" s="12"/>
      <c r="O1216" s="12"/>
      <c r="P1216" s="40"/>
      <c r="Q1216" s="4"/>
      <c r="R1216" s="23"/>
    </row>
    <row r="1217" spans="1:18" s="15" customFormat="1" x14ac:dyDescent="0.3">
      <c r="A1217" s="175" t="s">
        <v>114</v>
      </c>
      <c r="B1217" s="242"/>
      <c r="C1217" s="167">
        <f t="shared" ref="C1217:Q1217" si="231">SUM(C1218:C1218)</f>
        <v>1759410</v>
      </c>
      <c r="D1217" s="167">
        <f t="shared" si="231"/>
        <v>0</v>
      </c>
      <c r="E1217" s="176">
        <f t="shared" si="231"/>
        <v>0</v>
      </c>
      <c r="F1217" s="167">
        <f t="shared" si="231"/>
        <v>0</v>
      </c>
      <c r="G1217" s="167">
        <f t="shared" si="231"/>
        <v>0</v>
      </c>
      <c r="H1217" s="167">
        <f t="shared" si="231"/>
        <v>0</v>
      </c>
      <c r="I1217" s="167">
        <f t="shared" si="231"/>
        <v>0</v>
      </c>
      <c r="J1217" s="167">
        <f t="shared" si="231"/>
        <v>0</v>
      </c>
      <c r="K1217" s="167">
        <f t="shared" si="231"/>
        <v>0</v>
      </c>
      <c r="L1217" s="167">
        <f t="shared" si="231"/>
        <v>0</v>
      </c>
      <c r="M1217" s="167">
        <f t="shared" si="231"/>
        <v>0</v>
      </c>
      <c r="N1217" s="167">
        <f t="shared" si="231"/>
        <v>0</v>
      </c>
      <c r="O1217" s="167">
        <f t="shared" si="231"/>
        <v>714</v>
      </c>
      <c r="P1217" s="165">
        <f t="shared" si="231"/>
        <v>1759410</v>
      </c>
      <c r="Q1217" s="167">
        <f t="shared" si="231"/>
        <v>0</v>
      </c>
      <c r="R1217" s="54"/>
    </row>
    <row r="1218" spans="1:18" s="15" customFormat="1" ht="22.5" customHeight="1" x14ac:dyDescent="0.3">
      <c r="A1218" s="254">
        <v>1</v>
      </c>
      <c r="B1218" s="172" t="s">
        <v>544</v>
      </c>
      <c r="C1218" s="30">
        <f>D1218+F1218+H1218+J1218+L1218+N1218+P1218+Q1218</f>
        <v>1759410</v>
      </c>
      <c r="D1218" s="4"/>
      <c r="E1218" s="88"/>
      <c r="F1218" s="4"/>
      <c r="G1218" s="4"/>
      <c r="H1218" s="4"/>
      <c r="I1218" s="4"/>
      <c r="J1218" s="4"/>
      <c r="K1218" s="4"/>
      <c r="L1218" s="4"/>
      <c r="M1218" s="4"/>
      <c r="N1218" s="4"/>
      <c r="O1218" s="4">
        <v>714</v>
      </c>
      <c r="P1218" s="30">
        <v>1759410</v>
      </c>
      <c r="Q1218" s="4"/>
      <c r="R1218" s="23"/>
    </row>
    <row r="1219" spans="1:18" s="15" customFormat="1" x14ac:dyDescent="0.3">
      <c r="A1219" s="55"/>
      <c r="K1219" s="56"/>
    </row>
    <row r="1220" spans="1:18" s="15" customFormat="1" x14ac:dyDescent="0.3">
      <c r="A1220" s="55"/>
      <c r="K1220" s="56"/>
    </row>
    <row r="1221" spans="1:18" s="15" customFormat="1" x14ac:dyDescent="0.3">
      <c r="A1221" s="55"/>
      <c r="K1221" s="56"/>
    </row>
    <row r="1222" spans="1:18" s="15" customFormat="1" x14ac:dyDescent="0.3">
      <c r="A1222" s="55"/>
      <c r="K1222" s="56"/>
    </row>
    <row r="1223" spans="1:18" s="15" customFormat="1" x14ac:dyDescent="0.3">
      <c r="A1223" s="55"/>
      <c r="K1223" s="56"/>
    </row>
    <row r="1224" spans="1:18" s="15" customFormat="1" x14ac:dyDescent="0.3">
      <c r="A1224" s="55"/>
      <c r="K1224" s="56"/>
    </row>
    <row r="1225" spans="1:18" s="15" customFormat="1" x14ac:dyDescent="0.3">
      <c r="A1225" s="55"/>
      <c r="K1225" s="56"/>
    </row>
    <row r="1226" spans="1:18" s="15" customFormat="1" x14ac:dyDescent="0.3">
      <c r="A1226" s="55"/>
      <c r="K1226" s="56"/>
    </row>
    <row r="1227" spans="1:18" s="15" customFormat="1" x14ac:dyDescent="0.3">
      <c r="A1227" s="55"/>
      <c r="K1227" s="56"/>
    </row>
    <row r="1228" spans="1:18" s="15" customFormat="1" x14ac:dyDescent="0.3">
      <c r="A1228" s="55"/>
      <c r="K1228" s="56"/>
    </row>
    <row r="1229" spans="1:18" s="15" customFormat="1" x14ac:dyDescent="0.3">
      <c r="A1229" s="55"/>
      <c r="K1229" s="56"/>
    </row>
    <row r="1230" spans="1:18" s="15" customFormat="1" x14ac:dyDescent="0.3">
      <c r="A1230" s="55"/>
      <c r="K1230" s="56"/>
    </row>
    <row r="1231" spans="1:18" s="15" customFormat="1" x14ac:dyDescent="0.3">
      <c r="A1231" s="55"/>
      <c r="K1231" s="56"/>
    </row>
    <row r="1232" spans="1:18" s="15" customFormat="1" x14ac:dyDescent="0.3">
      <c r="A1232" s="55"/>
      <c r="K1232" s="56"/>
    </row>
    <row r="1233" spans="1:11" s="15" customFormat="1" x14ac:dyDescent="0.3">
      <c r="A1233" s="55"/>
      <c r="K1233" s="56"/>
    </row>
    <row r="1234" spans="1:11" s="15" customFormat="1" x14ac:dyDescent="0.3">
      <c r="A1234" s="55"/>
      <c r="K1234" s="56"/>
    </row>
    <row r="1235" spans="1:11" s="15" customFormat="1" x14ac:dyDescent="0.3">
      <c r="A1235" s="55"/>
      <c r="K1235" s="56"/>
    </row>
    <row r="1236" spans="1:11" s="15" customFormat="1" x14ac:dyDescent="0.3">
      <c r="A1236" s="55"/>
      <c r="K1236" s="56"/>
    </row>
    <row r="1237" spans="1:11" s="15" customFormat="1" x14ac:dyDescent="0.3">
      <c r="A1237" s="55"/>
      <c r="K1237" s="56"/>
    </row>
    <row r="1238" spans="1:11" s="15" customFormat="1" x14ac:dyDescent="0.3">
      <c r="A1238" s="55"/>
      <c r="K1238" s="56"/>
    </row>
    <row r="1239" spans="1:11" s="15" customFormat="1" x14ac:dyDescent="0.3">
      <c r="A1239" s="55"/>
      <c r="K1239" s="56"/>
    </row>
    <row r="1240" spans="1:11" s="15" customFormat="1" x14ac:dyDescent="0.3">
      <c r="A1240" s="55"/>
      <c r="K1240" s="56"/>
    </row>
    <row r="1241" spans="1:11" s="15" customFormat="1" x14ac:dyDescent="0.3">
      <c r="A1241" s="55"/>
      <c r="K1241" s="56"/>
    </row>
    <row r="1242" spans="1:11" s="15" customFormat="1" x14ac:dyDescent="0.3">
      <c r="A1242" s="55"/>
      <c r="K1242" s="56"/>
    </row>
    <row r="1243" spans="1:11" s="15" customFormat="1" x14ac:dyDescent="0.3">
      <c r="A1243" s="55"/>
      <c r="K1243" s="56"/>
    </row>
    <row r="1244" spans="1:11" s="15" customFormat="1" x14ac:dyDescent="0.3">
      <c r="A1244" s="55"/>
      <c r="K1244" s="56"/>
    </row>
    <row r="1245" spans="1:11" s="15" customFormat="1" x14ac:dyDescent="0.3">
      <c r="A1245" s="55"/>
      <c r="K1245" s="56"/>
    </row>
    <row r="1246" spans="1:11" s="15" customFormat="1" x14ac:dyDescent="0.3">
      <c r="A1246" s="55"/>
      <c r="K1246" s="56"/>
    </row>
    <row r="1247" spans="1:11" s="15" customFormat="1" x14ac:dyDescent="0.3">
      <c r="A1247" s="55"/>
      <c r="K1247" s="56"/>
    </row>
    <row r="1248" spans="1:11" s="15" customFormat="1" x14ac:dyDescent="0.3">
      <c r="A1248" s="55"/>
      <c r="K1248" s="56"/>
    </row>
    <row r="1249" spans="1:11" s="15" customFormat="1" x14ac:dyDescent="0.3">
      <c r="A1249" s="55"/>
      <c r="K1249" s="56"/>
    </row>
    <row r="1250" spans="1:11" s="15" customFormat="1" x14ac:dyDescent="0.3">
      <c r="A1250" s="55"/>
      <c r="K1250" s="56"/>
    </row>
    <row r="1251" spans="1:11" s="15" customFormat="1" x14ac:dyDescent="0.3">
      <c r="A1251" s="55"/>
      <c r="K1251" s="56"/>
    </row>
    <row r="1252" spans="1:11" s="15" customFormat="1" x14ac:dyDescent="0.3">
      <c r="A1252" s="55"/>
      <c r="K1252" s="56"/>
    </row>
    <row r="1253" spans="1:11" s="15" customFormat="1" x14ac:dyDescent="0.3">
      <c r="A1253" s="55"/>
      <c r="K1253" s="56"/>
    </row>
    <row r="1254" spans="1:11" s="15" customFormat="1" x14ac:dyDescent="0.3">
      <c r="A1254" s="55"/>
      <c r="K1254" s="56"/>
    </row>
    <row r="1255" spans="1:11" s="15" customFormat="1" x14ac:dyDescent="0.3">
      <c r="A1255" s="55"/>
      <c r="K1255" s="56"/>
    </row>
    <row r="1256" spans="1:11" s="15" customFormat="1" x14ac:dyDescent="0.3">
      <c r="A1256" s="55"/>
      <c r="K1256" s="56"/>
    </row>
    <row r="1257" spans="1:11" s="15" customFormat="1" x14ac:dyDescent="0.3">
      <c r="A1257" s="55"/>
      <c r="K1257" s="56"/>
    </row>
    <row r="1258" spans="1:11" s="15" customFormat="1" x14ac:dyDescent="0.3">
      <c r="A1258" s="55"/>
      <c r="K1258" s="56"/>
    </row>
    <row r="1259" spans="1:11" s="15" customFormat="1" x14ac:dyDescent="0.3">
      <c r="A1259" s="55"/>
      <c r="K1259" s="56"/>
    </row>
    <row r="1260" spans="1:11" s="15" customFormat="1" x14ac:dyDescent="0.3">
      <c r="A1260" s="55"/>
      <c r="K1260" s="56"/>
    </row>
    <row r="1261" spans="1:11" s="15" customFormat="1" x14ac:dyDescent="0.3">
      <c r="A1261" s="55"/>
      <c r="K1261" s="56"/>
    </row>
    <row r="1262" spans="1:11" s="15" customFormat="1" x14ac:dyDescent="0.3">
      <c r="A1262" s="55"/>
      <c r="K1262" s="56"/>
    </row>
    <row r="1263" spans="1:11" s="15" customFormat="1" x14ac:dyDescent="0.3">
      <c r="A1263" s="55"/>
      <c r="K1263" s="56"/>
    </row>
    <row r="1264" spans="1:11" s="15" customFormat="1" x14ac:dyDescent="0.3">
      <c r="A1264" s="55"/>
      <c r="K1264" s="56"/>
    </row>
    <row r="1265" spans="1:11" s="15" customFormat="1" x14ac:dyDescent="0.3">
      <c r="A1265" s="55"/>
      <c r="K1265" s="56"/>
    </row>
    <row r="1266" spans="1:11" s="15" customFormat="1" x14ac:dyDescent="0.3">
      <c r="A1266" s="55"/>
      <c r="K1266" s="56"/>
    </row>
    <row r="1267" spans="1:11" s="15" customFormat="1" x14ac:dyDescent="0.3">
      <c r="A1267" s="55"/>
      <c r="K1267" s="56"/>
    </row>
    <row r="1268" spans="1:11" s="15" customFormat="1" x14ac:dyDescent="0.3">
      <c r="A1268" s="55"/>
      <c r="K1268" s="56"/>
    </row>
    <row r="1269" spans="1:11" s="15" customFormat="1" x14ac:dyDescent="0.3">
      <c r="A1269" s="55"/>
      <c r="K1269" s="56"/>
    </row>
    <row r="1270" spans="1:11" s="15" customFormat="1" x14ac:dyDescent="0.3">
      <c r="A1270" s="55"/>
      <c r="K1270" s="56"/>
    </row>
    <row r="1271" spans="1:11" s="15" customFormat="1" x14ac:dyDescent="0.3">
      <c r="A1271" s="55"/>
      <c r="K1271" s="56"/>
    </row>
    <row r="1272" spans="1:11" s="15" customFormat="1" x14ac:dyDescent="0.3">
      <c r="A1272" s="55"/>
      <c r="K1272" s="56"/>
    </row>
    <row r="1273" spans="1:11" s="15" customFormat="1" x14ac:dyDescent="0.3">
      <c r="A1273" s="55"/>
      <c r="K1273" s="56"/>
    </row>
    <row r="1274" spans="1:11" s="15" customFormat="1" x14ac:dyDescent="0.3">
      <c r="A1274" s="55"/>
      <c r="K1274" s="56"/>
    </row>
    <row r="1275" spans="1:11" s="15" customFormat="1" x14ac:dyDescent="0.3">
      <c r="A1275" s="55"/>
      <c r="K1275" s="56"/>
    </row>
    <row r="1276" spans="1:11" s="15" customFormat="1" x14ac:dyDescent="0.3">
      <c r="A1276" s="55"/>
      <c r="K1276" s="56"/>
    </row>
    <row r="1277" spans="1:11" s="15" customFormat="1" x14ac:dyDescent="0.3">
      <c r="A1277" s="55"/>
      <c r="K1277" s="56"/>
    </row>
    <row r="1278" spans="1:11" s="15" customFormat="1" x14ac:dyDescent="0.3">
      <c r="A1278" s="55"/>
      <c r="K1278" s="56"/>
    </row>
    <row r="1279" spans="1:11" s="15" customFormat="1" x14ac:dyDescent="0.3">
      <c r="A1279" s="55"/>
      <c r="K1279" s="56"/>
    </row>
    <row r="1280" spans="1:11" s="15" customFormat="1" x14ac:dyDescent="0.3">
      <c r="A1280" s="55"/>
      <c r="K1280" s="56"/>
    </row>
    <row r="1281" spans="1:11" s="15" customFormat="1" x14ac:dyDescent="0.3">
      <c r="A1281" s="55"/>
      <c r="K1281" s="56"/>
    </row>
    <row r="1282" spans="1:11" s="15" customFormat="1" x14ac:dyDescent="0.3">
      <c r="A1282" s="55"/>
      <c r="K1282" s="56"/>
    </row>
    <row r="1283" spans="1:11" s="15" customFormat="1" x14ac:dyDescent="0.3">
      <c r="A1283" s="55"/>
      <c r="K1283" s="56"/>
    </row>
    <row r="1284" spans="1:11" s="15" customFormat="1" x14ac:dyDescent="0.3">
      <c r="A1284" s="55"/>
      <c r="K1284" s="56"/>
    </row>
    <row r="1285" spans="1:11" s="15" customFormat="1" x14ac:dyDescent="0.3">
      <c r="A1285" s="55"/>
      <c r="K1285" s="56"/>
    </row>
    <row r="1286" spans="1:11" s="15" customFormat="1" x14ac:dyDescent="0.3">
      <c r="A1286" s="55"/>
      <c r="K1286" s="56"/>
    </row>
    <row r="1287" spans="1:11" s="15" customFormat="1" x14ac:dyDescent="0.3">
      <c r="A1287" s="55"/>
      <c r="K1287" s="56"/>
    </row>
    <row r="1288" spans="1:11" s="15" customFormat="1" x14ac:dyDescent="0.3">
      <c r="A1288" s="55"/>
      <c r="K1288" s="56"/>
    </row>
    <row r="1289" spans="1:11" s="15" customFormat="1" x14ac:dyDescent="0.3">
      <c r="A1289" s="55"/>
      <c r="K1289" s="56"/>
    </row>
    <row r="1290" spans="1:11" s="15" customFormat="1" x14ac:dyDescent="0.3">
      <c r="A1290" s="55"/>
      <c r="K1290" s="56"/>
    </row>
    <row r="1291" spans="1:11" s="15" customFormat="1" x14ac:dyDescent="0.3">
      <c r="A1291" s="55"/>
      <c r="K1291" s="56"/>
    </row>
    <row r="1292" spans="1:11" s="15" customFormat="1" x14ac:dyDescent="0.3">
      <c r="A1292" s="55"/>
      <c r="K1292" s="56"/>
    </row>
    <row r="1293" spans="1:11" s="15" customFormat="1" x14ac:dyDescent="0.3">
      <c r="A1293" s="55"/>
      <c r="K1293" s="56"/>
    </row>
    <row r="1294" spans="1:11" s="15" customFormat="1" x14ac:dyDescent="0.3">
      <c r="A1294" s="55"/>
      <c r="K1294" s="56"/>
    </row>
    <row r="1295" spans="1:11" s="15" customFormat="1" x14ac:dyDescent="0.3">
      <c r="A1295" s="55"/>
      <c r="K1295" s="56"/>
    </row>
    <row r="1296" spans="1:11" s="15" customFormat="1" x14ac:dyDescent="0.3">
      <c r="A1296" s="55"/>
      <c r="K1296" s="56"/>
    </row>
    <row r="1297" spans="1:11" s="15" customFormat="1" x14ac:dyDescent="0.3">
      <c r="A1297" s="55"/>
      <c r="K1297" s="56"/>
    </row>
    <row r="1298" spans="1:11" s="15" customFormat="1" x14ac:dyDescent="0.3">
      <c r="A1298" s="55"/>
      <c r="K1298" s="56"/>
    </row>
    <row r="1299" spans="1:11" s="15" customFormat="1" x14ac:dyDescent="0.3">
      <c r="A1299" s="55"/>
      <c r="K1299" s="56"/>
    </row>
    <row r="1300" spans="1:11" s="15" customFormat="1" x14ac:dyDescent="0.3">
      <c r="A1300" s="55"/>
      <c r="K1300" s="56"/>
    </row>
    <row r="1301" spans="1:11" s="15" customFormat="1" x14ac:dyDescent="0.3">
      <c r="A1301" s="55"/>
      <c r="K1301" s="56"/>
    </row>
    <row r="1302" spans="1:11" s="15" customFormat="1" x14ac:dyDescent="0.3">
      <c r="A1302" s="55"/>
      <c r="K1302" s="56"/>
    </row>
    <row r="1303" spans="1:11" s="15" customFormat="1" x14ac:dyDescent="0.3">
      <c r="A1303" s="55"/>
      <c r="K1303" s="56"/>
    </row>
    <row r="1304" spans="1:11" s="15" customFormat="1" x14ac:dyDescent="0.3">
      <c r="A1304" s="55"/>
      <c r="K1304" s="56"/>
    </row>
    <row r="1305" spans="1:11" s="15" customFormat="1" x14ac:dyDescent="0.3">
      <c r="A1305" s="55"/>
      <c r="K1305" s="56"/>
    </row>
    <row r="1306" spans="1:11" s="15" customFormat="1" x14ac:dyDescent="0.3">
      <c r="A1306" s="55"/>
      <c r="K1306" s="56"/>
    </row>
    <row r="1307" spans="1:11" s="15" customFormat="1" x14ac:dyDescent="0.3">
      <c r="A1307" s="55"/>
      <c r="K1307" s="56"/>
    </row>
    <row r="1308" spans="1:11" s="15" customFormat="1" x14ac:dyDescent="0.3">
      <c r="A1308" s="55"/>
      <c r="K1308" s="56"/>
    </row>
    <row r="1309" spans="1:11" s="15" customFormat="1" x14ac:dyDescent="0.3">
      <c r="A1309" s="55"/>
      <c r="K1309" s="56"/>
    </row>
    <row r="1310" spans="1:11" s="15" customFormat="1" x14ac:dyDescent="0.3">
      <c r="A1310" s="55"/>
      <c r="K1310" s="56"/>
    </row>
    <row r="1311" spans="1:11" s="15" customFormat="1" x14ac:dyDescent="0.3">
      <c r="A1311" s="55"/>
      <c r="K1311" s="56"/>
    </row>
    <row r="1312" spans="1:11" s="15" customFormat="1" x14ac:dyDescent="0.3">
      <c r="A1312" s="55"/>
      <c r="K1312" s="56"/>
    </row>
    <row r="1313" spans="1:11" s="15" customFormat="1" x14ac:dyDescent="0.3">
      <c r="A1313" s="55"/>
      <c r="K1313" s="56"/>
    </row>
    <row r="1314" spans="1:11" s="15" customFormat="1" x14ac:dyDescent="0.3">
      <c r="A1314" s="55"/>
      <c r="K1314" s="56"/>
    </row>
    <row r="1315" spans="1:11" s="15" customFormat="1" x14ac:dyDescent="0.3">
      <c r="A1315" s="55"/>
      <c r="K1315" s="56"/>
    </row>
    <row r="1316" spans="1:11" s="15" customFormat="1" x14ac:dyDescent="0.3">
      <c r="A1316" s="55"/>
      <c r="K1316" s="56"/>
    </row>
    <row r="1317" spans="1:11" s="15" customFormat="1" x14ac:dyDescent="0.3">
      <c r="A1317" s="55"/>
      <c r="K1317" s="56"/>
    </row>
    <row r="1318" spans="1:11" s="15" customFormat="1" x14ac:dyDescent="0.3">
      <c r="A1318" s="55"/>
      <c r="K1318" s="56"/>
    </row>
    <row r="1319" spans="1:11" s="15" customFormat="1" x14ac:dyDescent="0.3">
      <c r="A1319" s="55"/>
      <c r="K1319" s="56"/>
    </row>
    <row r="1320" spans="1:11" s="15" customFormat="1" x14ac:dyDescent="0.3">
      <c r="A1320" s="55"/>
      <c r="K1320" s="56"/>
    </row>
    <row r="1321" spans="1:11" s="15" customFormat="1" x14ac:dyDescent="0.3">
      <c r="A1321" s="55"/>
      <c r="K1321" s="56"/>
    </row>
    <row r="1322" spans="1:11" s="15" customFormat="1" x14ac:dyDescent="0.3">
      <c r="A1322" s="55"/>
      <c r="K1322" s="56"/>
    </row>
    <row r="1323" spans="1:11" s="15" customFormat="1" x14ac:dyDescent="0.3">
      <c r="A1323" s="55"/>
      <c r="K1323" s="56"/>
    </row>
    <row r="1324" spans="1:11" s="15" customFormat="1" x14ac:dyDescent="0.3">
      <c r="A1324" s="55"/>
      <c r="K1324" s="56"/>
    </row>
    <row r="1325" spans="1:11" s="15" customFormat="1" x14ac:dyDescent="0.3">
      <c r="A1325" s="55"/>
      <c r="K1325" s="56"/>
    </row>
    <row r="1326" spans="1:11" s="15" customFormat="1" x14ac:dyDescent="0.3">
      <c r="A1326" s="55"/>
      <c r="K1326" s="56"/>
    </row>
    <row r="1327" spans="1:11" s="15" customFormat="1" x14ac:dyDescent="0.3">
      <c r="A1327" s="55"/>
      <c r="K1327" s="56"/>
    </row>
    <row r="1328" spans="1:11" s="15" customFormat="1" x14ac:dyDescent="0.3">
      <c r="A1328" s="55"/>
      <c r="K1328" s="56"/>
    </row>
    <row r="1329" spans="1:11" s="15" customFormat="1" x14ac:dyDescent="0.3">
      <c r="A1329" s="55"/>
      <c r="K1329" s="56"/>
    </row>
    <row r="1330" spans="1:11" s="15" customFormat="1" x14ac:dyDescent="0.3">
      <c r="A1330" s="55"/>
      <c r="K1330" s="56"/>
    </row>
    <row r="1331" spans="1:11" s="15" customFormat="1" x14ac:dyDescent="0.3">
      <c r="A1331" s="55"/>
      <c r="K1331" s="56"/>
    </row>
    <row r="1332" spans="1:11" s="15" customFormat="1" x14ac:dyDescent="0.3">
      <c r="A1332" s="55"/>
      <c r="K1332" s="56"/>
    </row>
    <row r="1333" spans="1:11" s="15" customFormat="1" x14ac:dyDescent="0.3">
      <c r="A1333" s="55"/>
      <c r="K1333" s="56"/>
    </row>
    <row r="1334" spans="1:11" s="15" customFormat="1" x14ac:dyDescent="0.3">
      <c r="A1334" s="55"/>
      <c r="K1334" s="56"/>
    </row>
    <row r="1335" spans="1:11" s="15" customFormat="1" x14ac:dyDescent="0.3">
      <c r="A1335" s="55"/>
      <c r="K1335" s="56"/>
    </row>
    <row r="1336" spans="1:11" s="15" customFormat="1" x14ac:dyDescent="0.3">
      <c r="A1336" s="55"/>
      <c r="K1336" s="56"/>
    </row>
    <row r="1337" spans="1:11" s="15" customFormat="1" x14ac:dyDescent="0.3">
      <c r="A1337" s="55"/>
      <c r="K1337" s="56"/>
    </row>
    <row r="1338" spans="1:11" s="15" customFormat="1" x14ac:dyDescent="0.3">
      <c r="A1338" s="55"/>
      <c r="K1338" s="56"/>
    </row>
    <row r="1339" spans="1:11" s="15" customFormat="1" x14ac:dyDescent="0.3">
      <c r="A1339" s="55"/>
      <c r="K1339" s="56"/>
    </row>
    <row r="1340" spans="1:11" s="15" customFormat="1" x14ac:dyDescent="0.3">
      <c r="A1340" s="55"/>
      <c r="K1340" s="56"/>
    </row>
    <row r="1341" spans="1:11" s="15" customFormat="1" x14ac:dyDescent="0.3">
      <c r="A1341" s="55"/>
      <c r="K1341" s="56"/>
    </row>
    <row r="1342" spans="1:11" s="15" customFormat="1" x14ac:dyDescent="0.3">
      <c r="A1342" s="55"/>
      <c r="K1342" s="56"/>
    </row>
    <row r="1343" spans="1:11" s="15" customFormat="1" x14ac:dyDescent="0.3">
      <c r="A1343" s="55"/>
      <c r="K1343" s="56"/>
    </row>
    <row r="1344" spans="1:11" s="15" customFormat="1" x14ac:dyDescent="0.3">
      <c r="A1344" s="55"/>
      <c r="K1344" s="56"/>
    </row>
    <row r="1345" spans="1:11" s="15" customFormat="1" x14ac:dyDescent="0.3">
      <c r="A1345" s="55"/>
      <c r="K1345" s="56"/>
    </row>
    <row r="1346" spans="1:11" s="15" customFormat="1" x14ac:dyDescent="0.3">
      <c r="A1346" s="55"/>
      <c r="K1346" s="56"/>
    </row>
    <row r="1347" spans="1:11" s="15" customFormat="1" x14ac:dyDescent="0.3">
      <c r="A1347" s="55"/>
      <c r="K1347" s="56"/>
    </row>
    <row r="1348" spans="1:11" s="15" customFormat="1" x14ac:dyDescent="0.3">
      <c r="A1348" s="55"/>
      <c r="K1348" s="56"/>
    </row>
    <row r="1349" spans="1:11" s="15" customFormat="1" x14ac:dyDescent="0.3">
      <c r="A1349" s="55"/>
      <c r="K1349" s="56"/>
    </row>
    <row r="1350" spans="1:11" s="15" customFormat="1" x14ac:dyDescent="0.3">
      <c r="A1350" s="55"/>
      <c r="K1350" s="56"/>
    </row>
    <row r="1351" spans="1:11" s="15" customFormat="1" x14ac:dyDescent="0.3">
      <c r="A1351" s="55"/>
      <c r="K1351" s="56"/>
    </row>
    <row r="1352" spans="1:11" s="15" customFormat="1" x14ac:dyDescent="0.3">
      <c r="A1352" s="55"/>
      <c r="K1352" s="56"/>
    </row>
    <row r="1353" spans="1:11" s="15" customFormat="1" x14ac:dyDescent="0.3">
      <c r="A1353" s="55"/>
      <c r="K1353" s="56"/>
    </row>
    <row r="1354" spans="1:11" s="15" customFormat="1" x14ac:dyDescent="0.3">
      <c r="A1354" s="55"/>
      <c r="K1354" s="56"/>
    </row>
    <row r="1355" spans="1:11" s="15" customFormat="1" x14ac:dyDescent="0.3">
      <c r="A1355" s="55"/>
      <c r="K1355" s="56"/>
    </row>
    <row r="1356" spans="1:11" s="15" customFormat="1" x14ac:dyDescent="0.3">
      <c r="A1356" s="55"/>
      <c r="K1356" s="56"/>
    </row>
    <row r="1357" spans="1:11" s="15" customFormat="1" x14ac:dyDescent="0.3">
      <c r="A1357" s="55"/>
      <c r="K1357" s="56"/>
    </row>
    <row r="1358" spans="1:11" s="15" customFormat="1" x14ac:dyDescent="0.3">
      <c r="A1358" s="55"/>
      <c r="K1358" s="56"/>
    </row>
    <row r="1359" spans="1:11" s="15" customFormat="1" x14ac:dyDescent="0.3">
      <c r="A1359" s="55"/>
      <c r="K1359" s="56"/>
    </row>
    <row r="1360" spans="1:11" s="15" customFormat="1" x14ac:dyDescent="0.3">
      <c r="A1360" s="55"/>
      <c r="K1360" s="56"/>
    </row>
    <row r="1361" spans="1:11" s="15" customFormat="1" x14ac:dyDescent="0.3">
      <c r="A1361" s="55"/>
      <c r="K1361" s="56"/>
    </row>
    <row r="1362" spans="1:11" s="15" customFormat="1" x14ac:dyDescent="0.3">
      <c r="A1362" s="55"/>
      <c r="K1362" s="56"/>
    </row>
    <row r="1363" spans="1:11" s="15" customFormat="1" x14ac:dyDescent="0.3">
      <c r="A1363" s="55"/>
      <c r="K1363" s="56"/>
    </row>
    <row r="1364" spans="1:11" s="15" customFormat="1" x14ac:dyDescent="0.3">
      <c r="A1364" s="55"/>
      <c r="K1364" s="56"/>
    </row>
    <row r="1365" spans="1:11" s="15" customFormat="1" x14ac:dyDescent="0.3">
      <c r="A1365" s="55"/>
      <c r="K1365" s="56"/>
    </row>
    <row r="1366" spans="1:11" s="15" customFormat="1" x14ac:dyDescent="0.3">
      <c r="A1366" s="55"/>
      <c r="K1366" s="56"/>
    </row>
    <row r="1367" spans="1:11" s="15" customFormat="1" x14ac:dyDescent="0.3">
      <c r="A1367" s="55"/>
      <c r="K1367" s="56"/>
    </row>
    <row r="1368" spans="1:11" s="15" customFormat="1" x14ac:dyDescent="0.3">
      <c r="A1368" s="55"/>
      <c r="K1368" s="56"/>
    </row>
    <row r="1369" spans="1:11" s="15" customFormat="1" x14ac:dyDescent="0.3">
      <c r="A1369" s="55"/>
      <c r="K1369" s="56"/>
    </row>
    <row r="1370" spans="1:11" s="15" customFormat="1" x14ac:dyDescent="0.3">
      <c r="A1370" s="55"/>
      <c r="K1370" s="56"/>
    </row>
    <row r="1371" spans="1:11" s="15" customFormat="1" x14ac:dyDescent="0.3">
      <c r="A1371" s="55"/>
      <c r="K1371" s="56"/>
    </row>
    <row r="1372" spans="1:11" s="15" customFormat="1" x14ac:dyDescent="0.3">
      <c r="A1372" s="55"/>
      <c r="K1372" s="56"/>
    </row>
    <row r="1373" spans="1:11" s="15" customFormat="1" x14ac:dyDescent="0.3">
      <c r="A1373" s="55"/>
      <c r="K1373" s="56"/>
    </row>
    <row r="1374" spans="1:11" s="15" customFormat="1" x14ac:dyDescent="0.3">
      <c r="A1374" s="55"/>
      <c r="K1374" s="56"/>
    </row>
    <row r="1375" spans="1:11" s="15" customFormat="1" x14ac:dyDescent="0.3">
      <c r="A1375" s="55"/>
      <c r="K1375" s="56"/>
    </row>
    <row r="1376" spans="1:11" s="15" customFormat="1" x14ac:dyDescent="0.3">
      <c r="A1376" s="55"/>
      <c r="K1376" s="56"/>
    </row>
    <row r="1377" spans="1:11" s="15" customFormat="1" x14ac:dyDescent="0.3">
      <c r="A1377" s="55"/>
      <c r="K1377" s="56"/>
    </row>
    <row r="1378" spans="1:11" s="15" customFormat="1" x14ac:dyDescent="0.3">
      <c r="A1378" s="55"/>
      <c r="K1378" s="56"/>
    </row>
    <row r="1379" spans="1:11" s="15" customFormat="1" x14ac:dyDescent="0.3">
      <c r="A1379" s="55"/>
      <c r="K1379" s="56"/>
    </row>
    <row r="1380" spans="1:11" s="15" customFormat="1" x14ac:dyDescent="0.3">
      <c r="A1380" s="55"/>
      <c r="K1380" s="56"/>
    </row>
    <row r="1381" spans="1:11" s="15" customFormat="1" x14ac:dyDescent="0.3">
      <c r="A1381" s="55"/>
      <c r="K1381" s="56"/>
    </row>
    <row r="1382" spans="1:11" s="15" customFormat="1" x14ac:dyDescent="0.3">
      <c r="A1382" s="55"/>
      <c r="K1382" s="56"/>
    </row>
    <row r="1383" spans="1:11" s="15" customFormat="1" x14ac:dyDescent="0.3">
      <c r="A1383" s="55"/>
      <c r="K1383" s="56"/>
    </row>
    <row r="1384" spans="1:11" s="15" customFormat="1" x14ac:dyDescent="0.3">
      <c r="A1384" s="55"/>
      <c r="K1384" s="56"/>
    </row>
    <row r="1385" spans="1:11" s="15" customFormat="1" x14ac:dyDescent="0.3">
      <c r="A1385" s="55"/>
      <c r="K1385" s="56"/>
    </row>
    <row r="1386" spans="1:11" s="15" customFormat="1" x14ac:dyDescent="0.3">
      <c r="A1386" s="55"/>
      <c r="K1386" s="56"/>
    </row>
    <row r="1387" spans="1:11" s="15" customFormat="1" x14ac:dyDescent="0.3">
      <c r="A1387" s="55"/>
      <c r="K1387" s="56"/>
    </row>
    <row r="1388" spans="1:11" s="15" customFormat="1" x14ac:dyDescent="0.3">
      <c r="A1388" s="55"/>
      <c r="K1388" s="56"/>
    </row>
    <row r="1389" spans="1:11" s="15" customFormat="1" x14ac:dyDescent="0.3">
      <c r="A1389" s="55"/>
      <c r="K1389" s="56"/>
    </row>
    <row r="1390" spans="1:11" s="15" customFormat="1" x14ac:dyDescent="0.3">
      <c r="A1390" s="55"/>
      <c r="K1390" s="56"/>
    </row>
    <row r="1391" spans="1:11" s="15" customFormat="1" x14ac:dyDescent="0.3">
      <c r="A1391" s="55"/>
      <c r="K1391" s="56"/>
    </row>
    <row r="1392" spans="1:11" s="15" customFormat="1" x14ac:dyDescent="0.3">
      <c r="A1392" s="55"/>
      <c r="K1392" s="56"/>
    </row>
    <row r="1393" spans="1:11" s="15" customFormat="1" x14ac:dyDescent="0.3">
      <c r="A1393" s="55"/>
      <c r="K1393" s="56"/>
    </row>
    <row r="1394" spans="1:11" s="15" customFormat="1" x14ac:dyDescent="0.3">
      <c r="A1394" s="55"/>
      <c r="K1394" s="56"/>
    </row>
    <row r="1395" spans="1:11" s="15" customFormat="1" x14ac:dyDescent="0.3">
      <c r="A1395" s="55"/>
      <c r="K1395" s="56"/>
    </row>
    <row r="1396" spans="1:11" s="15" customFormat="1" x14ac:dyDescent="0.3">
      <c r="A1396" s="55"/>
      <c r="K1396" s="56"/>
    </row>
    <row r="1397" spans="1:11" s="15" customFormat="1" x14ac:dyDescent="0.3">
      <c r="A1397" s="55"/>
      <c r="K1397" s="56"/>
    </row>
    <row r="1398" spans="1:11" s="15" customFormat="1" x14ac:dyDescent="0.3">
      <c r="A1398" s="55"/>
      <c r="K1398" s="56"/>
    </row>
    <row r="1399" spans="1:11" s="15" customFormat="1" x14ac:dyDescent="0.3">
      <c r="A1399" s="55"/>
      <c r="K1399" s="56"/>
    </row>
    <row r="1400" spans="1:11" s="15" customFormat="1" x14ac:dyDescent="0.3">
      <c r="A1400" s="55"/>
      <c r="K1400" s="56"/>
    </row>
    <row r="1401" spans="1:11" s="15" customFormat="1" x14ac:dyDescent="0.3">
      <c r="A1401" s="55"/>
      <c r="K1401" s="56"/>
    </row>
    <row r="1402" spans="1:11" s="15" customFormat="1" x14ac:dyDescent="0.3">
      <c r="A1402" s="55"/>
      <c r="K1402" s="56"/>
    </row>
    <row r="1403" spans="1:11" s="15" customFormat="1" x14ac:dyDescent="0.3">
      <c r="A1403" s="55"/>
      <c r="K1403" s="56"/>
    </row>
    <row r="1404" spans="1:11" s="15" customFormat="1" x14ac:dyDescent="0.3">
      <c r="A1404" s="55"/>
      <c r="K1404" s="56"/>
    </row>
    <row r="1405" spans="1:11" s="15" customFormat="1" x14ac:dyDescent="0.3">
      <c r="A1405" s="55"/>
      <c r="K1405" s="56"/>
    </row>
    <row r="1406" spans="1:11" s="15" customFormat="1" x14ac:dyDescent="0.3">
      <c r="A1406" s="55"/>
      <c r="K1406" s="56"/>
    </row>
    <row r="1407" spans="1:11" s="15" customFormat="1" x14ac:dyDescent="0.3">
      <c r="A1407" s="55"/>
      <c r="K1407" s="56"/>
    </row>
    <row r="1408" spans="1:11" s="15" customFormat="1" x14ac:dyDescent="0.3">
      <c r="A1408" s="55"/>
      <c r="K1408" s="56"/>
    </row>
    <row r="1409" spans="1:11" s="15" customFormat="1" x14ac:dyDescent="0.3">
      <c r="A1409" s="55"/>
      <c r="K1409" s="56"/>
    </row>
    <row r="1410" spans="1:11" s="15" customFormat="1" x14ac:dyDescent="0.3">
      <c r="A1410" s="55"/>
      <c r="K1410" s="56"/>
    </row>
    <row r="1411" spans="1:11" s="15" customFormat="1" x14ac:dyDescent="0.3">
      <c r="A1411" s="55"/>
      <c r="K1411" s="56"/>
    </row>
    <row r="1412" spans="1:11" s="15" customFormat="1" x14ac:dyDescent="0.3">
      <c r="A1412" s="55"/>
      <c r="K1412" s="56"/>
    </row>
    <row r="1413" spans="1:11" s="15" customFormat="1" x14ac:dyDescent="0.3">
      <c r="A1413" s="55"/>
      <c r="K1413" s="56"/>
    </row>
    <row r="1414" spans="1:11" s="15" customFormat="1" x14ac:dyDescent="0.3">
      <c r="A1414" s="55"/>
      <c r="K1414" s="56"/>
    </row>
    <row r="1415" spans="1:11" s="15" customFormat="1" x14ac:dyDescent="0.3">
      <c r="A1415" s="55"/>
      <c r="K1415" s="56"/>
    </row>
    <row r="1416" spans="1:11" s="15" customFormat="1" x14ac:dyDescent="0.3">
      <c r="A1416" s="55"/>
      <c r="K1416" s="56"/>
    </row>
    <row r="1417" spans="1:11" s="15" customFormat="1" x14ac:dyDescent="0.3">
      <c r="A1417" s="55"/>
      <c r="K1417" s="56"/>
    </row>
    <row r="1418" spans="1:11" s="15" customFormat="1" x14ac:dyDescent="0.3">
      <c r="A1418" s="55"/>
      <c r="K1418" s="56"/>
    </row>
    <row r="1419" spans="1:11" s="15" customFormat="1" x14ac:dyDescent="0.3">
      <c r="A1419" s="55"/>
      <c r="K1419" s="56"/>
    </row>
    <row r="1420" spans="1:11" s="15" customFormat="1" x14ac:dyDescent="0.3">
      <c r="A1420" s="55"/>
      <c r="K1420" s="56"/>
    </row>
    <row r="1421" spans="1:11" s="15" customFormat="1" x14ac:dyDescent="0.3">
      <c r="A1421" s="55"/>
      <c r="K1421" s="56"/>
    </row>
    <row r="1422" spans="1:11" s="15" customFormat="1" x14ac:dyDescent="0.3">
      <c r="A1422" s="55"/>
      <c r="K1422" s="56"/>
    </row>
    <row r="1423" spans="1:11" s="15" customFormat="1" x14ac:dyDescent="0.3">
      <c r="A1423" s="55"/>
      <c r="K1423" s="56"/>
    </row>
    <row r="1424" spans="1:11" s="15" customFormat="1" x14ac:dyDescent="0.3">
      <c r="A1424" s="55"/>
      <c r="K1424" s="56"/>
    </row>
    <row r="1425" spans="1:11" s="15" customFormat="1" x14ac:dyDescent="0.3">
      <c r="A1425" s="55"/>
      <c r="K1425" s="56"/>
    </row>
    <row r="1426" spans="1:11" s="15" customFormat="1" x14ac:dyDescent="0.3">
      <c r="A1426" s="55"/>
      <c r="K1426" s="56"/>
    </row>
    <row r="1427" spans="1:11" s="15" customFormat="1" x14ac:dyDescent="0.3">
      <c r="A1427" s="55"/>
      <c r="K1427" s="56"/>
    </row>
    <row r="1428" spans="1:11" s="15" customFormat="1" x14ac:dyDescent="0.3">
      <c r="A1428" s="55"/>
      <c r="K1428" s="56"/>
    </row>
    <row r="1429" spans="1:11" s="15" customFormat="1" x14ac:dyDescent="0.3">
      <c r="A1429" s="55"/>
      <c r="K1429" s="56"/>
    </row>
    <row r="1430" spans="1:11" s="15" customFormat="1" x14ac:dyDescent="0.3">
      <c r="A1430" s="55"/>
      <c r="K1430" s="56"/>
    </row>
    <row r="1431" spans="1:11" s="15" customFormat="1" x14ac:dyDescent="0.3">
      <c r="A1431" s="55"/>
      <c r="K1431" s="56"/>
    </row>
    <row r="1432" spans="1:11" s="15" customFormat="1" x14ac:dyDescent="0.3">
      <c r="A1432" s="55"/>
      <c r="K1432" s="56"/>
    </row>
    <row r="1433" spans="1:11" s="15" customFormat="1" x14ac:dyDescent="0.3">
      <c r="A1433" s="55"/>
      <c r="K1433" s="56"/>
    </row>
    <row r="1434" spans="1:11" s="15" customFormat="1" x14ac:dyDescent="0.3">
      <c r="A1434" s="55"/>
      <c r="K1434" s="56"/>
    </row>
    <row r="1435" spans="1:11" s="15" customFormat="1" x14ac:dyDescent="0.3">
      <c r="A1435" s="55"/>
      <c r="K1435" s="56"/>
    </row>
    <row r="1436" spans="1:11" s="15" customFormat="1" x14ac:dyDescent="0.3">
      <c r="A1436" s="55"/>
      <c r="K1436" s="56"/>
    </row>
    <row r="1437" spans="1:11" s="15" customFormat="1" x14ac:dyDescent="0.3">
      <c r="A1437" s="55"/>
      <c r="K1437" s="56"/>
    </row>
    <row r="1438" spans="1:11" s="15" customFormat="1" x14ac:dyDescent="0.3">
      <c r="A1438" s="55"/>
      <c r="K1438" s="56"/>
    </row>
    <row r="1439" spans="1:11" s="15" customFormat="1" x14ac:dyDescent="0.3">
      <c r="A1439" s="55"/>
      <c r="K1439" s="56"/>
    </row>
    <row r="1440" spans="1:11" s="15" customFormat="1" x14ac:dyDescent="0.3">
      <c r="A1440" s="55"/>
      <c r="K1440" s="56"/>
    </row>
    <row r="1441" spans="1:11" s="15" customFormat="1" x14ac:dyDescent="0.3">
      <c r="A1441" s="55"/>
      <c r="K1441" s="56"/>
    </row>
    <row r="1442" spans="1:11" s="15" customFormat="1" x14ac:dyDescent="0.3">
      <c r="A1442" s="55"/>
      <c r="K1442" s="56"/>
    </row>
    <row r="1443" spans="1:11" s="15" customFormat="1" x14ac:dyDescent="0.3">
      <c r="A1443" s="55"/>
      <c r="K1443" s="56"/>
    </row>
    <row r="1444" spans="1:11" s="15" customFormat="1" x14ac:dyDescent="0.3">
      <c r="A1444" s="55"/>
      <c r="K1444" s="56"/>
    </row>
    <row r="1445" spans="1:11" s="15" customFormat="1" x14ac:dyDescent="0.3">
      <c r="A1445" s="55"/>
      <c r="K1445" s="56"/>
    </row>
    <row r="1446" spans="1:11" s="15" customFormat="1" x14ac:dyDescent="0.3">
      <c r="A1446" s="55"/>
      <c r="K1446" s="56"/>
    </row>
    <row r="1447" spans="1:11" s="15" customFormat="1" x14ac:dyDescent="0.3">
      <c r="A1447" s="55"/>
      <c r="K1447" s="56"/>
    </row>
    <row r="1448" spans="1:11" s="15" customFormat="1" x14ac:dyDescent="0.3">
      <c r="A1448" s="55"/>
      <c r="K1448" s="56"/>
    </row>
    <row r="1449" spans="1:11" s="15" customFormat="1" x14ac:dyDescent="0.3">
      <c r="A1449" s="55"/>
      <c r="K1449" s="56"/>
    </row>
    <row r="1450" spans="1:11" s="15" customFormat="1" x14ac:dyDescent="0.3">
      <c r="A1450" s="55"/>
      <c r="K1450" s="56"/>
    </row>
    <row r="1451" spans="1:11" s="15" customFormat="1" x14ac:dyDescent="0.3">
      <c r="A1451" s="55"/>
      <c r="K1451" s="56"/>
    </row>
    <row r="1452" spans="1:11" s="15" customFormat="1" x14ac:dyDescent="0.3">
      <c r="A1452" s="55"/>
      <c r="K1452" s="56"/>
    </row>
    <row r="1453" spans="1:11" s="15" customFormat="1" x14ac:dyDescent="0.3">
      <c r="A1453" s="55"/>
      <c r="K1453" s="56"/>
    </row>
    <row r="1454" spans="1:11" s="15" customFormat="1" x14ac:dyDescent="0.3">
      <c r="A1454" s="55"/>
      <c r="K1454" s="56"/>
    </row>
    <row r="1455" spans="1:11" s="15" customFormat="1" x14ac:dyDescent="0.3">
      <c r="A1455" s="55"/>
      <c r="K1455" s="56"/>
    </row>
    <row r="1456" spans="1:11" s="15" customFormat="1" x14ac:dyDescent="0.3">
      <c r="A1456" s="55"/>
      <c r="K1456" s="56"/>
    </row>
    <row r="1457" spans="1:11" s="15" customFormat="1" x14ac:dyDescent="0.3">
      <c r="A1457" s="55"/>
      <c r="K1457" s="56"/>
    </row>
    <row r="1458" spans="1:11" s="15" customFormat="1" x14ac:dyDescent="0.3">
      <c r="A1458" s="55"/>
      <c r="K1458" s="56"/>
    </row>
    <row r="1459" spans="1:11" s="15" customFormat="1" x14ac:dyDescent="0.3">
      <c r="A1459" s="55"/>
      <c r="K1459" s="56"/>
    </row>
    <row r="1460" spans="1:11" s="15" customFormat="1" x14ac:dyDescent="0.3">
      <c r="A1460" s="55"/>
      <c r="K1460" s="56"/>
    </row>
    <row r="1461" spans="1:11" s="15" customFormat="1" x14ac:dyDescent="0.3">
      <c r="A1461" s="55"/>
      <c r="K1461" s="56"/>
    </row>
    <row r="1462" spans="1:11" s="15" customFormat="1" x14ac:dyDescent="0.3">
      <c r="A1462" s="55"/>
      <c r="K1462" s="56"/>
    </row>
    <row r="1463" spans="1:11" s="15" customFormat="1" x14ac:dyDescent="0.3">
      <c r="A1463" s="55"/>
      <c r="K1463" s="56"/>
    </row>
    <row r="1464" spans="1:11" s="15" customFormat="1" x14ac:dyDescent="0.3">
      <c r="A1464" s="55"/>
      <c r="K1464" s="56"/>
    </row>
    <row r="1465" spans="1:11" s="15" customFormat="1" x14ac:dyDescent="0.3">
      <c r="A1465" s="55"/>
      <c r="K1465" s="56"/>
    </row>
    <row r="1466" spans="1:11" s="15" customFormat="1" x14ac:dyDescent="0.3">
      <c r="A1466" s="55"/>
      <c r="K1466" s="56"/>
    </row>
    <row r="1467" spans="1:11" s="15" customFormat="1" x14ac:dyDescent="0.3">
      <c r="A1467" s="55"/>
      <c r="K1467" s="56"/>
    </row>
    <row r="1468" spans="1:11" s="15" customFormat="1" x14ac:dyDescent="0.3">
      <c r="A1468" s="55"/>
      <c r="K1468" s="56"/>
    </row>
    <row r="1469" spans="1:11" s="15" customFormat="1" x14ac:dyDescent="0.3">
      <c r="A1469" s="55"/>
      <c r="K1469" s="56"/>
    </row>
    <row r="1470" spans="1:11" s="15" customFormat="1" x14ac:dyDescent="0.3">
      <c r="A1470" s="55"/>
      <c r="K1470" s="56"/>
    </row>
    <row r="1471" spans="1:11" s="15" customFormat="1" x14ac:dyDescent="0.3">
      <c r="A1471" s="55"/>
      <c r="K1471" s="56"/>
    </row>
    <row r="1472" spans="1:11" s="15" customFormat="1" x14ac:dyDescent="0.3">
      <c r="A1472" s="55"/>
      <c r="K1472" s="56"/>
    </row>
  </sheetData>
  <autoFilter ref="A14:S122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</autoFilter>
  <sortState ref="A24:AJ1222">
    <sortCondition ref="B178:B354"/>
  </sortState>
  <customSheetViews>
    <customSheetView guid="{275F164A-8F9C-4796-9FFE-3382DE6D1077}" scale="60" showPageBreaks="1" printArea="1" showAutoFilter="1" view="pageBreakPreview" topLeftCell="A465">
      <selection activeCell="A477" sqref="A477:Q503"/>
      <rowBreaks count="1" manualBreakCount="1">
        <brk id="674" max="16" man="1"/>
      </rowBreaks>
      <pageMargins left="0.27559055118110237" right="0.27559055118110237" top="1.1811023622047245" bottom="0.59055118110236227" header="0" footer="0"/>
      <pageSetup paperSize="9" scale="37" firstPageNumber="39" fitToWidth="0" fitToHeight="0" pageOrder="overThenDown" orientation="landscape" useFirstPageNumber="1" horizontalDpi="300" verticalDpi="300" r:id="rId1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  <customSheetView guid="{47C0DA5C-F378-47C0-B49B-43D4D02892C1}" scale="60" showPageBreaks="1" printArea="1" showAutoFilter="1" view="pageBreakPreview" topLeftCell="I1">
      <selection activeCell="M5" sqref="M5:Q5"/>
      <pageMargins left="0.27559055118110237" right="0.27559055118110237" top="1.1811023622047245" bottom="0.59055118110236227" header="0" footer="0"/>
      <pageSetup paperSize="9" scale="35" firstPageNumber="11" fitToWidth="0" fitToHeight="0" pageOrder="overThenDown" orientation="landscape" useFirstPageNumber="1" horizontalDpi="300" verticalDpi="300" r:id="rId2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  <customSheetView guid="{861EADB6-1F6C-4C33-81CA-F4E3522B3064}" scale="44" showPageBreaks="1" printArea="1" showAutoFilter="1" view="pageBreakPreview">
      <selection activeCell="M5" sqref="M5:Q5"/>
      <rowBreaks count="2" manualBreakCount="2">
        <brk id="521" max="16383" man="1"/>
        <brk id="594" max="16383" man="1"/>
      </rowBreaks>
      <pageMargins left="0.27559055118110237" right="0.27559055118110237" top="1.1811023622047245" bottom="0.59055118110236227" header="0" footer="0"/>
      <pageSetup paperSize="9" scale="34" firstPageNumber="11" fitToWidth="0" fitToHeight="0" pageOrder="overThenDown" orientation="landscape" useFirstPageNumber="1" horizontalDpi="300" verticalDpi="300" r:id="rId3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  <customSheetView guid="{65206307-21C8-4115-99FA-EA1C2EDA3D18}" scale="60" showPageBreaks="1" printArea="1" view="pageBreakPreview" topLeftCell="A33">
      <selection activeCell="B42" sqref="B42"/>
      <pageMargins left="0.27559055118110237" right="0.27559055118110237" top="1.1811023622047245" bottom="0.59055118110236227" header="0" footer="0"/>
      <pageSetup paperSize="9" scale="35" firstPageNumber="39" fitToWidth="0" fitToHeight="0" pageOrder="overThenDown" orientation="landscape" useFirstPageNumber="1" horizontalDpi="300" verticalDpi="300" r:id="rId4"/>
      <headerFooter alignWithMargins="0">
        <oddHeader>&amp;R&amp;"Times New Roman,обычный"&amp;26&amp;P</oddHeader>
      </headerFooter>
    </customSheetView>
    <customSheetView guid="{52C56C69-E76E-46A4-93DC-3FEF3C34E98B}" scale="60" showPageBreaks="1" printArea="1" showAutoFilter="1" view="pageBreakPreview" topLeftCell="A547">
      <selection activeCell="J567" sqref="J567"/>
      <rowBreaks count="1" manualBreakCount="1">
        <brk id="674" max="16" man="1"/>
      </rowBreaks>
      <pageMargins left="0.27559055118110237" right="0.27559055118110237" top="1.1811023622047245" bottom="0.59055118110236227" header="0" footer="0"/>
      <pageSetup paperSize="9" scale="37" firstPageNumber="39" fitToWidth="0" fitToHeight="0" pageOrder="overThenDown" orientation="landscape" useFirstPageNumber="1" horizontalDpi="300" verticalDpi="300" r:id="rId5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</customSheetViews>
  <mergeCells count="22">
    <mergeCell ref="A12:E12"/>
    <mergeCell ref="A13:E13"/>
    <mergeCell ref="O14:Q14"/>
    <mergeCell ref="E15:F15"/>
    <mergeCell ref="G15:H15"/>
    <mergeCell ref="I15:J15"/>
    <mergeCell ref="S1076:AI1076"/>
    <mergeCell ref="M1:Q1"/>
    <mergeCell ref="M2:Q2"/>
    <mergeCell ref="M3:Q3"/>
    <mergeCell ref="M4:Q4"/>
    <mergeCell ref="M5:Q5"/>
    <mergeCell ref="O15:P15"/>
    <mergeCell ref="A8:Q8"/>
    <mergeCell ref="A14:A16"/>
    <mergeCell ref="C14:C15"/>
    <mergeCell ref="D14:N14"/>
    <mergeCell ref="K15:L15"/>
    <mergeCell ref="M15:N15"/>
    <mergeCell ref="B14:B16"/>
    <mergeCell ref="A10:E10"/>
    <mergeCell ref="A11:E11"/>
  </mergeCells>
  <pageMargins left="0.27559055118110237" right="0.27559055118110237" top="1.1811023622047245" bottom="0.59055118110236227" header="0" footer="0"/>
  <pageSetup paperSize="9" scale="34" firstPageNumber="23" fitToWidth="0" fitToHeight="0" pageOrder="overThenDown" orientation="landscape" useFirstPageNumber="1" r:id="rId6"/>
  <headerFooter alignWithMargins="0">
    <oddHeader>&amp;R&amp;"Times New Roman,обычный"&amp;26&amp;P</oddHeader>
  </headerFooter>
  <rowBreaks count="2" manualBreakCount="2">
    <brk id="598" max="16" man="1"/>
    <brk id="743" max="16" man="1"/>
  </rowBreaks>
  <ignoredErrors>
    <ignoredError sqref="C858 C856 C1123:Q1123 C1130:C1131 C1012 C1019 C1056:C1057 C1080 C1085 C1087 C1105 C1108 C1113 C1133 C1141 C1161:C1162 C1167 C1174 C1195 C1201 C1210 C1217 C446 C454 C498 C528 C598 C610 C625 C707 C814 C822 C846 C835:Q835 C838:Q838 C933 C965 C968 C973:Q973 C998:C1000 C1097:Q1097 C1150:Q1150 C1183:Q1183 C1186:Q1186 C26 C869 C874 C885 C893 C898 C907 C920 C1068 C1006:Q1006 C637:Q637 C738:Q738 C989 C1049 C1045 C1036 C942:Q942 C957:Q957 C177:Q177 C355:Q355 C796:Q796 C803:Q803 C926:C927 C1031:Q1031" formula="1"/>
    <ignoredError sqref="C17:Q17" numberStoredAsText="1"/>
  </ignoredErrors>
</worksheet>
</file>

<file path=xl/worksheets/wsSortMap1.xml><?xml version="1.0" encoding="utf-8"?>
<worksheetSortMap xmlns="http://schemas.microsoft.com/office/excel/2006/main">
  <rowSortMap ref="A402:IV1870" count="643">
    <row newVal="401" oldVal="402"/>
    <row newVal="402" oldVal="401"/>
    <row newVal="538" oldVal="544"/>
    <row newVal="539" oldVal="538"/>
    <row newVal="540" oldVal="545"/>
    <row newVal="541" oldVal="546"/>
    <row newVal="542" oldVal="539"/>
    <row newVal="543" oldVal="540"/>
    <row newVal="544" oldVal="541"/>
    <row newVal="545" oldVal="542"/>
    <row newVal="546" oldVal="543"/>
    <row newVal="547" oldVal="580"/>
    <row newVal="548" oldVal="547"/>
    <row newVal="549" oldVal="581"/>
    <row newVal="550" oldVal="582"/>
    <row newVal="551" oldVal="583"/>
    <row newVal="552" oldVal="584"/>
    <row newVal="553" oldVal="585"/>
    <row newVal="554" oldVal="548"/>
    <row newVal="555" oldVal="586"/>
    <row newVal="556" oldVal="587"/>
    <row newVal="557" oldVal="549"/>
    <row newVal="558" oldVal="550"/>
    <row newVal="559" oldVal="588"/>
    <row newVal="560" oldVal="551"/>
    <row newVal="561" oldVal="589"/>
    <row newVal="562" oldVal="590"/>
    <row newVal="563" oldVal="591"/>
    <row newVal="564" oldVal="592"/>
    <row newVal="565" oldVal="593"/>
    <row newVal="566" oldVal="594"/>
    <row newVal="567" oldVal="552"/>
    <row newVal="568" oldVal="595"/>
    <row newVal="569" oldVal="596"/>
    <row newVal="570" oldVal="553"/>
    <row newVal="571" oldVal="597"/>
    <row newVal="572" oldVal="598"/>
    <row newVal="573" oldVal="599"/>
    <row newVal="574" oldVal="554"/>
    <row newVal="575" oldVal="555"/>
    <row newVal="576" oldVal="556"/>
    <row newVal="577" oldVal="557"/>
    <row newVal="578" oldVal="600"/>
    <row newVal="579" oldVal="558"/>
    <row newVal="580" oldVal="559"/>
    <row newVal="581" oldVal="601"/>
    <row newVal="582" oldVal="560"/>
    <row newVal="583" oldVal="602"/>
    <row newVal="584" oldVal="561"/>
    <row newVal="585" oldVal="603"/>
    <row newVal="586" oldVal="562"/>
    <row newVal="587" oldVal="604"/>
    <row newVal="588" oldVal="563"/>
    <row newVal="589" oldVal="605"/>
    <row newVal="590" oldVal="606"/>
    <row newVal="591" oldVal="564"/>
    <row newVal="592" oldVal="565"/>
    <row newVal="593" oldVal="566"/>
    <row newVal="594" oldVal="567"/>
    <row newVal="595" oldVal="568"/>
    <row newVal="596" oldVal="607"/>
    <row newVal="597" oldVal="569"/>
    <row newVal="598" oldVal="570"/>
    <row newVal="599" oldVal="571"/>
    <row newVal="600" oldVal="608"/>
    <row newVal="601" oldVal="572"/>
    <row newVal="602" oldVal="573"/>
    <row newVal="603" oldVal="609"/>
    <row newVal="604" oldVal="574"/>
    <row newVal="605" oldVal="575"/>
    <row newVal="606" oldVal="610"/>
    <row newVal="607" oldVal="576"/>
    <row newVal="608" oldVal="611"/>
    <row newVal="609" oldVal="577"/>
    <row newVal="610" oldVal="612"/>
    <row newVal="611" oldVal="613"/>
    <row newVal="612" oldVal="614"/>
    <row newVal="613" oldVal="578"/>
    <row newVal="614" oldVal="579"/>
    <row newVal="640" oldVal="649"/>
    <row newVal="641" oldVal="650"/>
    <row newVal="642" oldVal="651"/>
    <row newVal="643" oldVal="640"/>
    <row newVal="644" oldVal="652"/>
    <row newVal="645" oldVal="641"/>
    <row newVal="646" oldVal="642"/>
    <row newVal="647" oldVal="653"/>
    <row newVal="648" oldVal="654"/>
    <row newVal="649" oldVal="655"/>
    <row newVal="650" oldVal="643"/>
    <row newVal="651" oldVal="644"/>
    <row newVal="652" oldVal="656"/>
    <row newVal="653" oldVal="657"/>
    <row newVal="654" oldVal="646"/>
    <row newVal="655" oldVal="658"/>
    <row newVal="656" oldVal="645"/>
    <row newVal="657" oldVal="647"/>
    <row newVal="658" oldVal="648"/>
    <row newVal="662" oldVal="663"/>
    <row newVal="663" oldVal="662"/>
    <row newVal="688" oldVal="705"/>
    <row newVal="689" oldVal="688"/>
    <row newVal="690" oldVal="706"/>
    <row newVal="691" oldVal="690"/>
    <row newVal="692" oldVal="708"/>
    <row newVal="693" oldVal="689"/>
    <row newVal="694" oldVal="707"/>
    <row newVal="695" oldVal="692"/>
    <row newVal="696" oldVal="709"/>
    <row newVal="697" oldVal="693"/>
    <row newVal="698" oldVal="710"/>
    <row newVal="699" oldVal="696"/>
    <row newVal="700" oldVal="711"/>
    <row newVal="701" oldVal="691"/>
    <row newVal="702" oldVal="697"/>
    <row newVal="703" oldVal="712"/>
    <row newVal="704" oldVal="700"/>
    <row newVal="705" oldVal="715"/>
    <row newVal="706" oldVal="716"/>
    <row newVal="707" oldVal="701"/>
    <row newVal="708" oldVal="698"/>
    <row newVal="709" oldVal="713"/>
    <row newVal="710" oldVal="699"/>
    <row newVal="711" oldVal="714"/>
    <row newVal="712" oldVal="702"/>
    <row newVal="713" oldVal="722"/>
    <row newVal="714" oldVal="723"/>
    <row newVal="715" oldVal="703"/>
    <row newVal="716" oldVal="724"/>
    <row newVal="717" oldVal="725"/>
    <row newVal="718" oldVal="726"/>
    <row newVal="719" oldVal="727"/>
    <row newVal="720" oldVal="704"/>
    <row newVal="721" oldVal="728"/>
    <row newVal="722" oldVal="730"/>
    <row newVal="723" oldVal="695"/>
    <row newVal="724" oldVal="731"/>
    <row newVal="725" oldVal="729"/>
    <row newVal="726" oldVal="732"/>
    <row newVal="727" oldVal="733"/>
    <row newVal="728" oldVal="734"/>
    <row newVal="729" oldVal="735"/>
    <row newVal="730" oldVal="736"/>
    <row newVal="731" oldVal="737"/>
    <row newVal="732" oldVal="738"/>
    <row newVal="733" oldVal="694"/>
    <row newVal="734" oldVal="739"/>
    <row newVal="735" oldVal="740"/>
    <row newVal="736" oldVal="741"/>
    <row newVal="737" oldVal="742"/>
    <row newVal="738" oldVal="717"/>
    <row newVal="739" oldVal="743"/>
    <row newVal="740" oldVal="744"/>
    <row newVal="741" oldVal="718"/>
    <row newVal="742" oldVal="745"/>
    <row newVal="743" oldVal="719"/>
    <row newVal="744" oldVal="746"/>
    <row newVal="745" oldVal="720"/>
    <row newVal="746" oldVal="749"/>
    <row newVal="749" oldVal="750"/>
    <row newVal="750" oldVal="751"/>
    <row newVal="751" oldVal="755"/>
    <row newVal="752" oldVal="756"/>
    <row newVal="753" oldVal="752"/>
    <row newVal="754" oldVal="753"/>
    <row newVal="755" oldVal="721"/>
    <row newVal="756" oldVal="754"/>
    <row newVal="760" oldVal="761"/>
    <row newVal="761" oldVal="762"/>
    <row newVal="762" oldVal="763"/>
    <row newVal="763" oldVal="760"/>
    <row newVal="831" oldVal="920"/>
    <row newVal="832" oldVal="921"/>
    <row newVal="833" oldVal="853"/>
    <row newVal="834" oldVal="854"/>
    <row newVal="835" oldVal="855"/>
    <row newVal="836" oldVal="856"/>
    <row newVal="837" oldVal="852"/>
    <row newVal="838" oldVal="857"/>
    <row newVal="839" oldVal="858"/>
    <row newVal="840" oldVal="859"/>
    <row newVal="841" oldVal="860"/>
    <row newVal="842" oldVal="861"/>
    <row newVal="843" oldVal="862"/>
    <row newVal="844" oldVal="863"/>
    <row newVal="845" oldVal="864"/>
    <row newVal="846" oldVal="865"/>
    <row newVal="847" oldVal="866"/>
    <row newVal="848" oldVal="867"/>
    <row newVal="849" oldVal="868"/>
    <row newVal="850" oldVal="869"/>
    <row newVal="851" oldVal="870"/>
    <row newVal="852" oldVal="871"/>
    <row newVal="853" oldVal="872"/>
    <row newVal="854" oldVal="873"/>
    <row newVal="855" oldVal="874"/>
    <row newVal="856" oldVal="875"/>
    <row newVal="857" oldVal="876"/>
    <row newVal="858" oldVal="877"/>
    <row newVal="859" oldVal="878"/>
    <row newVal="860" oldVal="879"/>
    <row newVal="861" oldVal="880"/>
    <row newVal="862" oldVal="881"/>
    <row newVal="863" oldVal="882"/>
    <row newVal="864" oldVal="883"/>
    <row newVal="865" oldVal="884"/>
    <row newVal="866" oldVal="885"/>
    <row newVal="867" oldVal="886"/>
    <row newVal="868" oldVal="887"/>
    <row newVal="869" oldVal="888"/>
    <row newVal="870" oldVal="889"/>
    <row newVal="871" oldVal="890"/>
    <row newVal="872" oldVal="891"/>
    <row newVal="873" oldVal="892"/>
    <row newVal="874" oldVal="893"/>
    <row newVal="875" oldVal="894"/>
    <row newVal="876" oldVal="849"/>
    <row newVal="877" oldVal="895"/>
    <row newVal="878" oldVal="896"/>
    <row newVal="879" oldVal="897"/>
    <row newVal="880" oldVal="898"/>
    <row newVal="881" oldVal="850"/>
    <row newVal="882" oldVal="899"/>
    <row newVal="883" oldVal="851"/>
    <row newVal="884" oldVal="845"/>
    <row newVal="885" oldVal="846"/>
    <row newVal="886" oldVal="900"/>
    <row newVal="887" oldVal="901"/>
    <row newVal="888" oldVal="902"/>
    <row newVal="889" oldVal="903"/>
    <row newVal="890" oldVal="904"/>
    <row newVal="891" oldVal="847"/>
    <row newVal="892" oldVal="905"/>
    <row newVal="893" oldVal="848"/>
    <row newVal="894" oldVal="906"/>
    <row newVal="895" oldVal="907"/>
    <row newVal="896" oldVal="908"/>
    <row newVal="897" oldVal="909"/>
    <row newVal="898" oldVal="910"/>
    <row newVal="899" oldVal="911"/>
    <row newVal="900" oldVal="912"/>
    <row newVal="901" oldVal="913"/>
    <row newVal="902" oldVal="914"/>
    <row newVal="903" oldVal="915"/>
    <row newVal="904" oldVal="916"/>
    <row newVal="905" oldVal="917"/>
    <row newVal="906" oldVal="918"/>
    <row newVal="907" oldVal="919"/>
    <row newVal="908" oldVal="922"/>
    <row newVal="909" oldVal="923"/>
    <row newVal="910" oldVal="924"/>
    <row newVal="911" oldVal="925"/>
    <row newVal="912" oldVal="926"/>
    <row newVal="913" oldVal="927"/>
    <row newVal="914" oldVal="928"/>
    <row newVal="915" oldVal="929"/>
    <row newVal="916" oldVal="930"/>
    <row newVal="917" oldVal="931"/>
    <row newVal="918" oldVal="844"/>
    <row newVal="919" oldVal="932"/>
    <row newVal="920" oldVal="837"/>
    <row newVal="921" oldVal="933"/>
    <row newVal="922" oldVal="842"/>
    <row newVal="923" oldVal="934"/>
    <row newVal="924" oldVal="935"/>
    <row newVal="925" oldVal="936"/>
    <row newVal="926" oldVal="843"/>
    <row newVal="927" oldVal="937"/>
    <row newVal="928" oldVal="938"/>
    <row newVal="929" oldVal="939"/>
    <row newVal="930" oldVal="940"/>
    <row newVal="931" oldVal="941"/>
    <row newVal="932" oldVal="942"/>
    <row newVal="933" oldVal="943"/>
    <row newVal="934" oldVal="944"/>
    <row newVal="935" oldVal="945"/>
    <row newVal="936" oldVal="946"/>
    <row newVal="937" oldVal="947"/>
    <row newVal="938" oldVal="948"/>
    <row newVal="939" oldVal="949"/>
    <row newVal="940" oldVal="950"/>
    <row newVal="941" oldVal="951"/>
    <row newVal="942" oldVal="952"/>
    <row newVal="943" oldVal="953"/>
    <row newVal="944" oldVal="954"/>
    <row newVal="945" oldVal="955"/>
    <row newVal="946" oldVal="956"/>
    <row newVal="947" oldVal="957"/>
    <row newVal="948" oldVal="958"/>
    <row newVal="949" oldVal="959"/>
    <row newVal="950" oldVal="838"/>
    <row newVal="951" oldVal="960"/>
    <row newVal="952" oldVal="961"/>
    <row newVal="953" oldVal="962"/>
    <row newVal="954" oldVal="963"/>
    <row newVal="955" oldVal="964"/>
    <row newVal="956" oldVal="965"/>
    <row newVal="957" oldVal="966"/>
    <row newVal="958" oldVal="967"/>
    <row newVal="959" oldVal="968"/>
    <row newVal="960" oldVal="969"/>
    <row newVal="961" oldVal="970"/>
    <row newVal="962" oldVal="971"/>
    <row newVal="963" oldVal="972"/>
    <row newVal="964" oldVal="973"/>
    <row newVal="965" oldVal="836"/>
    <row newVal="966" oldVal="974"/>
    <row newVal="967" oldVal="975"/>
    <row newVal="968" oldVal="976"/>
    <row newVal="969" oldVal="977"/>
    <row newVal="970" oldVal="978"/>
    <row newVal="971" oldVal="979"/>
    <row newVal="972" oldVal="835"/>
    <row newVal="973" oldVal="980"/>
    <row newVal="974" oldVal="981"/>
    <row newVal="975" oldVal="982"/>
    <row newVal="976" oldVal="983"/>
    <row newVal="977" oldVal="984"/>
    <row newVal="978" oldVal="985"/>
    <row newVal="979" oldVal="986"/>
    <row newVal="980" oldVal="987"/>
    <row newVal="981" oldVal="988"/>
    <row newVal="982" oldVal="989"/>
    <row newVal="983" oldVal="990"/>
    <row newVal="984" oldVal="991"/>
    <row newVal="985" oldVal="992"/>
    <row newVal="986" oldVal="993"/>
    <row newVal="987" oldVal="994"/>
    <row newVal="988" oldVal="995"/>
    <row newVal="989" oldVal="996"/>
    <row newVal="990" oldVal="997"/>
    <row newVal="991" oldVal="998"/>
    <row newVal="992" oldVal="999"/>
    <row newVal="993" oldVal="1000"/>
    <row newVal="994" oldVal="1001"/>
    <row newVal="995" oldVal="1002"/>
    <row newVal="996" oldVal="1003"/>
    <row newVal="997" oldVal="1004"/>
    <row newVal="998" oldVal="1005"/>
    <row newVal="999" oldVal="1006"/>
    <row newVal="1000" oldVal="1007"/>
    <row newVal="1001" oldVal="839"/>
    <row newVal="1002" oldVal="1008"/>
    <row newVal="1003" oldVal="1009"/>
    <row newVal="1004" oldVal="1010"/>
    <row newVal="1005" oldVal="1011"/>
    <row newVal="1006" oldVal="1012"/>
    <row newVal="1007" oldVal="1013"/>
    <row newVal="1008" oldVal="1014"/>
    <row newVal="1009" oldVal="832"/>
    <row newVal="1010" oldVal="1015"/>
    <row newVal="1011" oldVal="1016"/>
    <row newVal="1012" oldVal="1017"/>
    <row newVal="1013" oldVal="1018"/>
    <row newVal="1014" oldVal="833"/>
    <row newVal="1015" oldVal="1019"/>
    <row newVal="1016" oldVal="834"/>
    <row newVal="1017" oldVal="840"/>
    <row newVal="1018" oldVal="1020"/>
    <row newVal="1019" oldVal="1021"/>
    <row newVal="1020" oldVal="1022"/>
    <row newVal="1021" oldVal="831"/>
    <row newVal="1022" oldVal="1023"/>
    <row newVal="1023" oldVal="1024"/>
    <row newVal="1024" oldVal="1025"/>
    <row newVal="1025" oldVal="1026"/>
    <row newVal="1026" oldVal="1027"/>
    <row newVal="1027" oldVal="1028"/>
    <row newVal="1028" oldVal="1029"/>
    <row newVal="1029" oldVal="1030"/>
    <row newVal="1030" oldVal="1031"/>
    <row newVal="1031" oldVal="1032"/>
    <row newVal="1032" oldVal="1033"/>
    <row newVal="1033" oldVal="1034"/>
    <row newVal="1034" oldVal="1035"/>
    <row newVal="1035" oldVal="1036"/>
    <row newVal="1036" oldVal="1037"/>
    <row newVal="1037" oldVal="1038"/>
    <row newVal="1038" oldVal="1039"/>
    <row newVal="1039" oldVal="1040"/>
    <row newVal="1040" oldVal="1041"/>
    <row newVal="1041" oldVal="1042"/>
    <row newVal="1042" oldVal="1043"/>
    <row newVal="1043" oldVal="1044"/>
    <row newVal="1044" oldVal="1045"/>
    <row newVal="1045" oldVal="1046"/>
    <row newVal="1046" oldVal="1047"/>
    <row newVal="1047" oldVal="1048"/>
    <row newVal="1048" oldVal="1049"/>
    <row newVal="1049" oldVal="1050"/>
    <row newVal="1050" oldVal="1051"/>
    <row newVal="1051" oldVal="1052"/>
    <row newVal="1052" oldVal="1053"/>
    <row newVal="1053" oldVal="1054"/>
    <row newVal="1054" oldVal="1055"/>
    <row newVal="1055" oldVal="1056"/>
    <row newVal="1056" oldVal="1057"/>
    <row newVal="1057" oldVal="1058"/>
    <row newVal="1058" oldVal="841"/>
    <row newVal="1160" oldVal="1165"/>
    <row newVal="1161" oldVal="1171"/>
    <row newVal="1162" oldVal="1173"/>
    <row newVal="1163" oldVal="1172"/>
    <row newVal="1164" oldVal="1174"/>
    <row newVal="1165" oldVal="1160"/>
    <row newVal="1166" oldVal="1175"/>
    <row newVal="1167" oldVal="1166"/>
    <row newVal="1168" oldVal="1167"/>
    <row newVal="1169" oldVal="1168"/>
    <row newVal="1170" oldVal="1164"/>
    <row newVal="1171" oldVal="1169"/>
    <row newVal="1172" oldVal="1170"/>
    <row newVal="1173" oldVal="1176"/>
    <row newVal="1174" oldVal="1163"/>
    <row newVal="1175" oldVal="1181"/>
    <row newVal="1176" oldVal="1161"/>
    <row newVal="1179" oldVal="1162"/>
    <row newVal="1180" oldVal="1179"/>
    <row newVal="1181" oldVal="1180"/>
    <row newVal="1231" oldVal="1258"/>
    <row newVal="1232" oldVal="1240"/>
    <row newVal="1233" oldVal="1241"/>
    <row newVal="1234" oldVal="1242"/>
    <row newVal="1235" oldVal="1243"/>
    <row newVal="1236" oldVal="1244"/>
    <row newVal="1237" oldVal="1245"/>
    <row newVal="1238" oldVal="1246"/>
    <row newVal="1239" oldVal="1247"/>
    <row newVal="1240" oldVal="1248"/>
    <row newVal="1241" oldVal="1249"/>
    <row newVal="1242" oldVal="1250"/>
    <row newVal="1243" oldVal="1251"/>
    <row newVal="1244" oldVal="1252"/>
    <row newVal="1245" oldVal="1253"/>
    <row newVal="1246" oldVal="1254"/>
    <row newVal="1247" oldVal="1255"/>
    <row newVal="1248" oldVal="1256"/>
    <row newVal="1249" oldVal="1257"/>
    <row newVal="1250" oldVal="1259"/>
    <row newVal="1251" oldVal="1231"/>
    <row newVal="1252" oldVal="1232"/>
    <row newVal="1253" oldVal="1233"/>
    <row newVal="1254" oldVal="1260"/>
    <row newVal="1255" oldVal="1261"/>
    <row newVal="1256" oldVal="1234"/>
    <row newVal="1257" oldVal="1262"/>
    <row newVal="1258" oldVal="1263"/>
    <row newVal="1259" oldVal="1265"/>
    <row newVal="1260" oldVal="1266"/>
    <row newVal="1261" oldVal="1264"/>
    <row newVal="1262" oldVal="1267"/>
    <row newVal="1263" oldVal="1268"/>
    <row newVal="1264" oldVal="1269"/>
    <row newVal="1265" oldVal="1270"/>
    <row newVal="1266" oldVal="1236"/>
    <row newVal="1267" oldVal="1235"/>
    <row newVal="1268" oldVal="1238"/>
    <row newVal="1269" oldVal="1237"/>
    <row newVal="1270" oldVal="1271"/>
    <row newVal="1271" oldVal="1239"/>
    <row newVal="1286" oldVal="1290"/>
    <row newVal="1288" oldVal="1291"/>
    <row newVal="1289" oldVal="1288"/>
    <row newVal="1290" oldVal="1289"/>
    <row newVal="1291" oldVal="1286"/>
    <row newVal="1301" oldVal="1304"/>
    <row newVal="1302" oldVal="1307"/>
    <row newVal="1303" oldVal="1308"/>
    <row newVal="1304" oldVal="1309"/>
    <row newVal="1307" oldVal="1301"/>
    <row newVal="1308" oldVal="1302"/>
    <row newVal="1309" oldVal="1303"/>
    <row newVal="1363" oldVal="1364"/>
    <row newVal="1364" oldVal="1363"/>
    <row newVal="1374" oldVal="1397"/>
    <row newVal="1375" oldVal="1381"/>
    <row newVal="1376" oldVal="1378"/>
    <row newVal="1377" oldVal="1375"/>
    <row newVal="1378" oldVal="1379"/>
    <row newVal="1379" oldVal="1384"/>
    <row newVal="1380" oldVal="1395"/>
    <row newVal="1381" oldVal="1396"/>
    <row newVal="1382" oldVal="1374"/>
    <row newVal="1383" oldVal="1385"/>
    <row newVal="1384" oldVal="1389"/>
    <row newVal="1385" oldVal="1388"/>
    <row newVal="1386" oldVal="1390"/>
    <row newVal="1387" oldVal="1383"/>
    <row newVal="1388" oldVal="1382"/>
    <row newVal="1389" oldVal="1398"/>
    <row newVal="1390" oldVal="1393"/>
    <row newVal="1391" oldVal="1387"/>
    <row newVal="1393" oldVal="1386"/>
    <row newVal="1394" oldVal="1391"/>
    <row newVal="1395" oldVal="1380"/>
    <row newVal="1396" oldVal="1377"/>
    <row newVal="1397" oldVal="1376"/>
    <row newVal="1398" oldVal="1401"/>
    <row newVal="1399" oldVal="1400"/>
    <row newVal="1400" oldVal="1403"/>
    <row newVal="1401" oldVal="1402"/>
    <row newVal="1402" oldVal="1399"/>
    <row newVal="1403" oldVal="1407"/>
    <row newVal="1404" oldVal="1394"/>
    <row newVal="1405" oldVal="1404"/>
    <row newVal="1406" oldVal="1408"/>
    <row newVal="1407" oldVal="1425"/>
    <row newVal="1408" oldVal="1409"/>
    <row newVal="1409" oldVal="1429"/>
    <row newVal="1411" oldVal="1412"/>
    <row newVal="1412" oldVal="1413"/>
    <row newVal="1413" oldVal="1422"/>
    <row newVal="1414" oldVal="1420"/>
    <row newVal="1415" oldVal="1406"/>
    <row newVal="1416" oldVal="1423"/>
    <row newVal="1417" oldVal="1405"/>
    <row newVal="1418" oldVal="1428"/>
    <row newVal="1419" oldVal="1421"/>
    <row newVal="1420" oldVal="1414"/>
    <row newVal="1421" oldVal="1415"/>
    <row newVal="1422" oldVal="1416"/>
    <row newVal="1423" oldVal="1417"/>
    <row newVal="1425" oldVal="1411"/>
    <row newVal="1428" oldVal="1418"/>
    <row newVal="1429" oldVal="1419"/>
    <row newVal="1469" oldVal="1486"/>
    <row newVal="1470" oldVal="1490"/>
    <row newVal="1472" oldVal="1475"/>
    <row newVal="1473" oldVal="1476"/>
    <row newVal="1474" oldVal="1478"/>
    <row newVal="1475" oldVal="1480"/>
    <row newVal="1476" oldVal="1481"/>
    <row newVal="1478" oldVal="1482"/>
    <row newVal="1480" oldVal="1483"/>
    <row newVal="1481" oldVal="1487"/>
    <row newVal="1482" oldVal="1485"/>
    <row newVal="1483" oldVal="1488"/>
    <row newVal="1485" oldVal="1489"/>
    <row newVal="1486" oldVal="1491"/>
    <row newVal="1487" oldVal="1474"/>
    <row newVal="1488" oldVal="1492"/>
    <row newVal="1489" oldVal="1493"/>
    <row newVal="1490" oldVal="1495"/>
    <row newVal="1491" oldVal="1496"/>
    <row newVal="1492" oldVal="1497"/>
    <row newVal="1493" oldVal="1498"/>
    <row newVal="1495" oldVal="1473"/>
    <row newVal="1496" oldVal="1472"/>
    <row newVal="1497" oldVal="1470"/>
    <row newVal="1498" oldVal="1469"/>
    <row newVal="1566" oldVal="1570"/>
    <row newVal="1567" oldVal="1571"/>
    <row newVal="1568" oldVal="1572"/>
    <row newVal="1569" oldVal="1573"/>
    <row newVal="1570" oldVal="1575"/>
    <row newVal="1571" oldVal="1574"/>
    <row newVal="1572" oldVal="1576"/>
    <row newVal="1573" oldVal="1577"/>
    <row newVal="1574" oldVal="1578"/>
    <row newVal="1575" oldVal="1579"/>
    <row newVal="1576" oldVal="1580"/>
    <row newVal="1577" oldVal="1566"/>
    <row newVal="1578" oldVal="1581"/>
    <row newVal="1579" oldVal="1582"/>
    <row newVal="1580" oldVal="1583"/>
    <row newVal="1581" oldVal="1584"/>
    <row newVal="1582" oldVal="1585"/>
    <row newVal="1583" oldVal="1586"/>
    <row newVal="1584" oldVal="1567"/>
    <row newVal="1585" oldVal="1587"/>
    <row newVal="1586" oldVal="1588"/>
    <row newVal="1587" oldVal="1589"/>
    <row newVal="1588" oldVal="1590"/>
    <row newVal="1589" oldVal="1591"/>
    <row newVal="1590" oldVal="1592"/>
    <row newVal="1591" oldVal="1593"/>
    <row newVal="1592" oldVal="1594"/>
    <row newVal="1593" oldVal="1568"/>
    <row newVal="1594" oldVal="1569"/>
    <row newVal="1618" oldVal="1628"/>
    <row newVal="1619" oldVal="1629"/>
    <row newVal="1620" oldVal="1630"/>
    <row newVal="1621" oldVal="1631"/>
    <row newVal="1622" oldVal="1632"/>
    <row newVal="1623" oldVal="1633"/>
    <row newVal="1624" oldVal="1634"/>
    <row newVal="1625" oldVal="1636"/>
    <row newVal="1626" oldVal="1637"/>
    <row newVal="1627" oldVal="1635"/>
    <row newVal="1628" oldVal="1618"/>
    <row newVal="1629" oldVal="1638"/>
    <row newVal="1630" oldVal="1639"/>
    <row newVal="1631" oldVal="1640"/>
    <row newVal="1632" oldVal="1641"/>
    <row newVal="1633" oldVal="1621"/>
    <row newVal="1634" oldVal="1622"/>
    <row newVal="1635" oldVal="1623"/>
    <row newVal="1636" oldVal="1626"/>
    <row newVal="1637" oldVal="1627"/>
    <row newVal="1638" oldVal="1624"/>
    <row newVal="1639" oldVal="1625"/>
    <row newVal="1640" oldVal="1619"/>
    <row newVal="1641" oldVal="1620"/>
    <row newVal="1654" oldVal="1655"/>
    <row newVal="1655" oldVal="1662"/>
    <row newVal="1656" oldVal="1654"/>
    <row newVal="1657" oldVal="1656"/>
    <row newVal="1658" oldVal="1657"/>
    <row newVal="1659" oldVal="1663"/>
    <row newVal="1660" oldVal="1664"/>
    <row newVal="1661" oldVal="1665"/>
    <row newVal="1662" oldVal="1666"/>
    <row newVal="1663" oldVal="1667"/>
    <row newVal="1664" oldVal="1669"/>
    <row newVal="1665" oldVal="1658"/>
    <row newVal="1666" oldVal="1670"/>
    <row newVal="1667" oldVal="1668"/>
    <row newVal="1668" oldVal="1659"/>
    <row newVal="1669" oldVal="1660"/>
    <row newVal="1670" oldVal="1661"/>
    <row newVal="1847" oldVal="1862"/>
    <row newVal="1848" oldVal="1866"/>
    <row newVal="1849" oldVal="1867"/>
    <row newVal="1850" oldVal="1868"/>
    <row newVal="1851" oldVal="1863"/>
    <row newVal="1852" oldVal="1864"/>
    <row newVal="1853" oldVal="1865"/>
    <row newVal="1854" oldVal="1847"/>
    <row newVal="1855" oldVal="1848"/>
    <row newVal="1856" oldVal="1849"/>
    <row newVal="1857" oldVal="1850"/>
    <row newVal="1858" oldVal="1851"/>
    <row newVal="1859" oldVal="1852"/>
    <row newVal="1860" oldVal="1853"/>
    <row newVal="1861" oldVal="1854"/>
    <row newVal="1862" oldVal="1855"/>
    <row newVal="1863" oldVal="1856"/>
    <row newVal="1864" oldVal="1857"/>
    <row newVal="1865" oldVal="1858"/>
    <row newVal="1866" oldVal="1859"/>
    <row newVal="1867" oldVal="1869"/>
    <row newVal="1868" oldVal="1860"/>
    <row newVal="1869" oldVal="186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Людмила Штайнепрайс</cp:lastModifiedBy>
  <cp:lastPrinted>2018-08-17T05:24:08Z</cp:lastPrinted>
  <dcterms:created xsi:type="dcterms:W3CDTF">2016-04-27T10:32:15Z</dcterms:created>
  <dcterms:modified xsi:type="dcterms:W3CDTF">2018-08-20T09:21:13Z</dcterms:modified>
</cp:coreProperties>
</file>